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drawings/drawing1.xml" ContentType="application/vnd.openxmlformats-officedocument.drawing+xml"/>
  <Override PartName="/xl/customProperty2.bin" ContentType="application/vnd.openxmlformats-officedocument.spreadsheetml.customProperty"/>
  <Override PartName="/xl/drawings/drawing2.xml" ContentType="application/vnd.openxmlformats-officedocument.drawing+xml"/>
  <Override PartName="/xl/customProperty3.bin" ContentType="application/vnd.openxmlformats-officedocument.spreadsheetml.customProperty"/>
  <Override PartName="/xl/drawings/drawing3.xml" ContentType="application/vnd.openxmlformats-officedocument.drawing+xml"/>
  <Override PartName="/xl/customProperty4.bin" ContentType="application/vnd.openxmlformats-officedocument.spreadsheetml.customProperty"/>
  <Override PartName="/xl/drawings/drawing4.xml" ContentType="application/vnd.openxmlformats-officedocument.drawing+xml"/>
  <Override PartName="/xl/customProperty5.bin" ContentType="application/vnd.openxmlformats-officedocument.spreadsheetml.customProperty"/>
  <Override PartName="/xl/customProperty6.bin" ContentType="application/vnd.openxmlformats-officedocument.spreadsheetml.customProperty"/>
  <Override PartName="/xl/drawings/drawing5.xml" ContentType="application/vnd.openxmlformats-officedocument.drawing+xml"/>
  <Override PartName="/xl/customProperty7.bin" ContentType="application/vnd.openxmlformats-officedocument.spreadsheetml.customProperty"/>
  <Override PartName="/xl/drawings/drawing6.xml" ContentType="application/vnd.openxmlformats-officedocument.drawing+xml"/>
  <Override PartName="/xl/customProperty8.bin" ContentType="application/vnd.openxmlformats-officedocument.spreadsheetml.customProperty"/>
  <Override PartName="/xl/drawings/drawing7.xml" ContentType="application/vnd.openxmlformats-officedocument.drawing+xml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8.xml" ContentType="application/vnd.openxmlformats-officedocument.drawing+xml"/>
  <Override PartName="/xl/customProperty11.bin" ContentType="application/vnd.openxmlformats-officedocument.spreadsheetml.customProperty"/>
  <Override PartName="/xl/drawings/drawing9.xml" ContentType="application/vnd.openxmlformats-officedocument.drawing+xml"/>
  <Override PartName="/xl/customProperty12.bin" ContentType="application/vnd.openxmlformats-officedocument.spreadsheetml.customProperty"/>
  <Override PartName="/xl/customProperty13.bin" ContentType="application/vnd.openxmlformats-officedocument.spreadsheetml.customProperty"/>
  <Override PartName="/xl/drawings/drawing10.xml" ContentType="application/vnd.openxmlformats-officedocument.drawing+xml"/>
  <Override PartName="/xl/customProperty14.bin" ContentType="application/vnd.openxmlformats-officedocument.spreadsheetml.customProperty"/>
  <Override PartName="/xl/drawings/drawing11.xml" ContentType="application/vnd.openxmlformats-officedocument.drawing+xml"/>
  <Override PartName="/xl/customProperty15.bin" ContentType="application/vnd.openxmlformats-officedocument.spreadsheetml.customProperty"/>
  <Override PartName="/xl/drawings/drawing12.xml" ContentType="application/vnd.openxmlformats-officedocument.drawing+xml"/>
  <Override PartName="/xl/drawings/drawing13.xml" ContentType="application/vnd.openxmlformats-officedocument.drawing+xml"/>
  <Override PartName="/xl/customProperty16.bin" ContentType="application/vnd.openxmlformats-officedocument.spreadsheetml.customProperty"/>
  <Override PartName="/xl/drawings/drawing14.xml" ContentType="application/vnd.openxmlformats-officedocument.drawing+xml"/>
  <Override PartName="/xl/customProperty17.bin" ContentType="application/vnd.openxmlformats-officedocument.spreadsheetml.customProperty"/>
  <Override PartName="/xl/drawings/drawing15.xml" ContentType="application/vnd.openxmlformats-officedocument.drawing+xml"/>
  <Override PartName="/xl/customProperty18.bin" ContentType="application/vnd.openxmlformats-officedocument.spreadsheetml.customProperty"/>
  <Override PartName="/xl/drawings/drawing16.xml" ContentType="application/vnd.openxmlformats-officedocument.drawing+xml"/>
  <Override PartName="/xl/drawings/drawing17.xml" ContentType="application/vnd.openxmlformats-officedocument.drawing+xml"/>
  <Override PartName="/xl/customProperty19.bin" ContentType="application/vnd.openxmlformats-officedocument.spreadsheetml.customProperty"/>
  <Override PartName="/xl/drawings/drawing18.xml" ContentType="application/vnd.openxmlformats-officedocument.drawing+xml"/>
  <Override PartName="/xl/customProperty20.bin" ContentType="application/vnd.openxmlformats-officedocument.spreadsheetml.customProperty"/>
  <Override PartName="/xl/drawings/drawing19.xml" ContentType="application/vnd.openxmlformats-officedocument.drawing+xml"/>
  <Override PartName="/xl/customProperty21.bin" ContentType="application/vnd.openxmlformats-officedocument.spreadsheetml.customProperty"/>
  <Override PartName="/xl/customProperty22.bin" ContentType="application/vnd.openxmlformats-officedocument.spreadsheetml.customProperty"/>
  <Override PartName="/xl/customProperty23.bin" ContentType="application/vnd.openxmlformats-officedocument.spreadsheetml.customProperty"/>
  <Override PartName="/xl/customProperty24.bin" ContentType="application/vnd.openxmlformats-officedocument.spreadsheetml.customProperty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epsoncanopy-my.sharepoint.com/personal/m_pouilly_epsonemear_com/Documents/Desktop/"/>
    </mc:Choice>
  </mc:AlternateContent>
  <xr:revisionPtr revIDLastSave="0" documentId="8_{30BB2730-720E-4F04-BE10-D46A4420B8FC}" xr6:coauthVersionLast="47" xr6:coauthVersionMax="47" xr10:uidLastSave="{00000000-0000-0000-0000-000000000000}"/>
  <bookViews>
    <workbookView xWindow="-108" yWindow="-108" windowWidth="23256" windowHeight="14016" tabRatio="950" firstSheet="8" activeTab="15" xr2:uid="{F785047A-B4F5-4ED2-A2A1-FA2DEA05F9CE}"/>
  </bookViews>
  <sheets>
    <sheet name="Tarif Top Partners OP" sheetId="35" r:id="rId1"/>
    <sheet name="WF-C21000" sheetId="11" r:id="rId2"/>
    <sheet name="WF-C20750" sheetId="21" r:id="rId3"/>
    <sheet name="WF-M21000" sheetId="31" r:id="rId4"/>
    <sheet name="Options et Consos WF-E" sheetId="22" r:id="rId5"/>
    <sheet name="AM-C6000" sheetId="18" r:id="rId6"/>
    <sheet name="AM-C5000" sheetId="17" r:id="rId7"/>
    <sheet name="AM-C4000" sheetId="16" r:id="rId8"/>
    <sheet name="Options et Consos AM-C" sheetId="15" r:id="rId9"/>
    <sheet name="WF-C879R" sheetId="4" r:id="rId10"/>
    <sheet name="WF-C878R" sheetId="25" r:id="rId11"/>
    <sheet name="Options et Consos RIPS A3" sheetId="24" r:id="rId12"/>
    <sheet name="AM-C550" sheetId="39" r:id="rId13"/>
    <sheet name="AM-C400" sheetId="38" r:id="rId14"/>
    <sheet name="Options et Consos AM-C A4" sheetId="40" r:id="rId15"/>
    <sheet name="EM-C800R" sheetId="46" r:id="rId16"/>
    <sheet name="EP-C800R" sheetId="47" r:id="rId17"/>
    <sheet name="Options et Consos C800" sheetId="48" r:id="rId18"/>
    <sheet name="WF-C579R" sheetId="6" r:id="rId19"/>
    <sheet name="WF-C529R" sheetId="27" r:id="rId20"/>
    <sheet name="Options et Consos RIPS A4" sheetId="26" r:id="rId21"/>
    <sheet name="WF-C5890DWF" sheetId="42" r:id="rId22"/>
    <sheet name="WF-C5390DWF" sheetId="45" r:id="rId23"/>
    <sheet name="Options et Consos WF-C5x90" sheetId="44" r:id="rId24"/>
    <sheet name="WF-M5899" sheetId="29" r:id="rId25"/>
    <sheet name="WF-M5399" sheetId="30" r:id="rId26"/>
    <sheet name="Options et Consos Mono A4" sheetId="28" r:id="rId27"/>
    <sheet name="Anciennes générations" sheetId="33" r:id="rId28"/>
    <sheet name="Logiciels" sheetId="32" r:id="rId29"/>
    <sheet name="Offre démo" sheetId="37" r:id="rId30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3" i="47" l="1"/>
  <c r="F52" i="47"/>
  <c r="E49" i="47"/>
  <c r="C44" i="47"/>
  <c r="E40" i="47"/>
  <c r="F43" i="47" s="1"/>
  <c r="C34" i="47"/>
  <c r="C25" i="47"/>
  <c r="C17" i="47"/>
  <c r="C53" i="46"/>
  <c r="E49" i="46"/>
  <c r="F52" i="46" s="1"/>
  <c r="C44" i="46"/>
  <c r="E40" i="46"/>
  <c r="F43" i="46" s="1"/>
  <c r="C34" i="46"/>
  <c r="C25" i="46"/>
  <c r="C17" i="46"/>
  <c r="C45" i="4"/>
  <c r="C22" i="4"/>
  <c r="C20" i="16"/>
  <c r="C37" i="16"/>
  <c r="D65" i="4" l="1"/>
  <c r="D56" i="4"/>
  <c r="C46" i="45"/>
  <c r="E42" i="45"/>
  <c r="F45" i="45" s="1"/>
  <c r="C37" i="45"/>
  <c r="E33" i="45"/>
  <c r="F36" i="45" s="1"/>
  <c r="C28" i="45"/>
  <c r="E24" i="45"/>
  <c r="F27" i="45" s="1"/>
  <c r="E42" i="42"/>
  <c r="F45" i="42" s="1"/>
  <c r="E33" i="42"/>
  <c r="F36" i="42" s="1"/>
  <c r="C46" i="42"/>
  <c r="E24" i="42"/>
  <c r="F27" i="42" s="1"/>
  <c r="C37" i="42"/>
  <c r="C28" i="42"/>
  <c r="C30" i="38" l="1"/>
  <c r="E37" i="38"/>
  <c r="F40" i="38" s="1"/>
  <c r="C20" i="38"/>
  <c r="C11" i="38"/>
  <c r="E33" i="39"/>
  <c r="F36" i="39" s="1"/>
  <c r="C26" i="39"/>
  <c r="C18" i="39"/>
  <c r="C11" i="39"/>
  <c r="C41" i="38" l="1"/>
  <c r="C37" i="39"/>
  <c r="E49" i="17"/>
  <c r="E48" i="17"/>
  <c r="E47" i="17"/>
  <c r="C50" i="17"/>
  <c r="E49" i="18"/>
  <c r="E47" i="18"/>
  <c r="G46" i="18"/>
  <c r="H49" i="18" s="1"/>
  <c r="E48" i="18"/>
  <c r="E46" i="18" l="1"/>
  <c r="E46" i="17"/>
  <c r="G46" i="17"/>
  <c r="H49" i="17" s="1"/>
  <c r="C50" i="18"/>
  <c r="E50" i="18" l="1"/>
  <c r="J46" i="18"/>
  <c r="K49" i="18" s="1"/>
  <c r="E50" i="17"/>
  <c r="J46" i="17"/>
  <c r="K49" i="17" s="1"/>
  <c r="E110" i="33" l="1"/>
  <c r="E109" i="33"/>
  <c r="E108" i="33"/>
  <c r="E94" i="33" l="1"/>
  <c r="F97" i="33" s="1"/>
  <c r="E89" i="33"/>
  <c r="F92" i="33" s="1"/>
  <c r="E73" i="33"/>
  <c r="F76" i="33" s="1"/>
  <c r="E68" i="33"/>
  <c r="F71" i="33" s="1"/>
  <c r="E34" i="33"/>
  <c r="E29" i="33"/>
  <c r="F32" i="33" s="1"/>
  <c r="E24" i="33"/>
  <c r="F27" i="33" s="1"/>
  <c r="E19" i="33"/>
  <c r="F22" i="33" s="1"/>
  <c r="E59" i="33"/>
  <c r="F62" i="33" s="1"/>
  <c r="E54" i="33"/>
  <c r="F57" i="33" s="1"/>
  <c r="E19" i="31"/>
  <c r="C12" i="31"/>
  <c r="E42" i="30"/>
  <c r="E41" i="30"/>
  <c r="E40" i="30"/>
  <c r="C34" i="30"/>
  <c r="C25" i="30"/>
  <c r="C17" i="30"/>
  <c r="E42" i="29"/>
  <c r="E41" i="29"/>
  <c r="E40" i="29"/>
  <c r="C34" i="29"/>
  <c r="C25" i="29"/>
  <c r="C17" i="29"/>
  <c r="C44" i="27"/>
  <c r="E40" i="27"/>
  <c r="F43" i="27" s="1"/>
  <c r="C35" i="27"/>
  <c r="E31" i="27"/>
  <c r="F34" i="27" s="1"/>
  <c r="C25" i="27"/>
  <c r="C17" i="27"/>
  <c r="E40" i="6"/>
  <c r="F43" i="6" s="1"/>
  <c r="E31" i="6"/>
  <c r="F34" i="6" s="1"/>
  <c r="C44" i="6"/>
  <c r="C35" i="6"/>
  <c r="C25" i="6"/>
  <c r="C17" i="6"/>
  <c r="C56" i="25" l="1"/>
  <c r="E52" i="25"/>
  <c r="F55" i="25" s="1"/>
  <c r="C44" i="25"/>
  <c r="C34" i="25"/>
  <c r="C21" i="25"/>
  <c r="C13" i="25"/>
  <c r="C23" i="21"/>
  <c r="E19" i="21"/>
  <c r="F22" i="21" s="1"/>
  <c r="C12" i="21"/>
  <c r="C39" i="18" l="1"/>
  <c r="C31" i="18"/>
  <c r="C21" i="18"/>
  <c r="C13" i="18"/>
  <c r="C39" i="17" l="1"/>
  <c r="C31" i="17"/>
  <c r="C21" i="17"/>
  <c r="C13" i="17"/>
  <c r="C48" i="16"/>
  <c r="E47" i="16"/>
  <c r="E46" i="16"/>
  <c r="E45" i="16"/>
  <c r="G44" i="16"/>
  <c r="H47" i="16" s="1"/>
  <c r="E44" i="16"/>
  <c r="C29" i="16"/>
  <c r="C12" i="16"/>
  <c r="E48" i="16" l="1"/>
  <c r="J44" i="16"/>
  <c r="K47" i="16" s="1"/>
  <c r="C23" i="11" l="1"/>
  <c r="E19" i="11"/>
  <c r="F22" i="11" s="1"/>
  <c r="C12" i="11"/>
  <c r="C65" i="4"/>
  <c r="E64" i="4"/>
  <c r="E63" i="4"/>
  <c r="E62" i="4"/>
  <c r="G61" i="4"/>
  <c r="H64" i="4" s="1"/>
  <c r="E61" i="4"/>
  <c r="J61" i="4" s="1"/>
  <c r="C56" i="4"/>
  <c r="E55" i="4"/>
  <c r="E54" i="4"/>
  <c r="E53" i="4"/>
  <c r="G52" i="4"/>
  <c r="H55" i="4" s="1"/>
  <c r="E52" i="4"/>
  <c r="J52" i="4" s="1"/>
  <c r="C34" i="4"/>
  <c r="C13" i="4"/>
  <c r="E56" i="4" l="1"/>
  <c r="K55" i="4"/>
  <c r="K64" i="4"/>
  <c r="E65" i="4"/>
</calcChain>
</file>

<file path=xl/sharedStrings.xml><?xml version="1.0" encoding="utf-8"?>
<sst xmlns="http://schemas.openxmlformats.org/spreadsheetml/2006/main" count="1958" uniqueCount="700">
  <si>
    <t>TARIF TOP PARTNERS OFFICE PRINT</t>
  </si>
  <si>
    <t>Multifonction A3 couleur</t>
  </si>
  <si>
    <t>Multifonction A4 couleur</t>
  </si>
  <si>
    <t>Multifonction Couleur WF-C21000D4TW</t>
  </si>
  <si>
    <t>Multifonction Couleur WF-C5890DWF</t>
  </si>
  <si>
    <t>Multifonction Couleur WF-C20750D4TW</t>
  </si>
  <si>
    <t>Multifonction Couleur EM-C800R</t>
  </si>
  <si>
    <t>Multifonction Couleur AM-C6000</t>
  </si>
  <si>
    <t>Multifonction Couleur WF-C579R</t>
  </si>
  <si>
    <t>Multifonction Couleur AM-C5000</t>
  </si>
  <si>
    <t>Multifonction Couleur AM-C400</t>
  </si>
  <si>
    <t>Multifonction Couleur AM-C4000</t>
  </si>
  <si>
    <t>Multifonction Couleur AM-C550</t>
  </si>
  <si>
    <t>Multifonction Couleur WF-C879R</t>
  </si>
  <si>
    <t>Multifonction Couleur WF-C878R</t>
  </si>
  <si>
    <t>Imprimante A4 couleur</t>
  </si>
  <si>
    <t>Imprimante Couleur WF-C5390DWF</t>
  </si>
  <si>
    <t>Multifonction A3 mono</t>
  </si>
  <si>
    <t>Imprimante Couleur EP-C800R</t>
  </si>
  <si>
    <t>Multifonction Mono WF-M21000D4TW</t>
  </si>
  <si>
    <t>Imprimante Couleur WF-C529R</t>
  </si>
  <si>
    <t>Multifonction A4 mono</t>
  </si>
  <si>
    <t>Multifonction Mono WF-M5899DWF</t>
  </si>
  <si>
    <t>Imprimante A4 mono</t>
  </si>
  <si>
    <t>Imprimante Mono WF-M5399DWF</t>
  </si>
  <si>
    <t>Consommables anciennes générations</t>
  </si>
  <si>
    <t>Logiciels</t>
  </si>
  <si>
    <t>Offres démo</t>
  </si>
  <si>
    <t xml:space="preserve">Notes : </t>
  </si>
  <si>
    <t>Ce tarif est indicatif : le dernier tarif en vigueur est publié sur www.epson.fr.</t>
  </si>
  <si>
    <t>Les volumes de pages imprimées communiqués sont basés sur les normes ISO 24711 et 24712.</t>
  </si>
  <si>
    <t>Autonomie en nombre de pages approximatif. L'autonomie peut varier en fonction de la nature des impressions et des conditions d'utilisation. Plus d'infos sur www.epson.eu/pageyield.</t>
  </si>
  <si>
    <t>La capacité du collecteur d'encre usagée varie en fonction du type de page imprimée et de l'usage.</t>
  </si>
  <si>
    <t>TOP PARTNERS</t>
  </si>
  <si>
    <t>Options WF-E</t>
  </si>
  <si>
    <t>&lt; Retour Sommaire</t>
  </si>
  <si>
    <t>WF-C21000D4TW</t>
  </si>
  <si>
    <r>
      <t xml:space="preserve">CONFIG 4 BACS  </t>
    </r>
    <r>
      <rPr>
        <b/>
        <sz val="12"/>
        <color rgb="FFFF0000"/>
        <rFont val="Calibri"/>
        <family val="2"/>
        <scheme val="minor"/>
      </rPr>
      <t>X1 UNIT</t>
    </r>
  </si>
  <si>
    <t>SKU</t>
  </si>
  <si>
    <t>Description</t>
  </si>
  <si>
    <t>Prix revendeur indicatif</t>
  </si>
  <si>
    <t>C11CH88401</t>
  </si>
  <si>
    <t>WF-C21000D4TW - MFP A4/SRA3 couleur - 100/100ppm - 4 magasins*</t>
  </si>
  <si>
    <t>Promo</t>
  </si>
  <si>
    <t>Total</t>
  </si>
  <si>
    <t xml:space="preserve">CONSOS </t>
  </si>
  <si>
    <t>CPP Mono théorique</t>
  </si>
  <si>
    <t>CPP Couleur théorique</t>
  </si>
  <si>
    <t>C13T02Y100</t>
  </si>
  <si>
    <t>Réservoir 50000 pages Noir pour WF-C21000D4TW (2 nécessaires)</t>
  </si>
  <si>
    <t>C13T02Y200</t>
  </si>
  <si>
    <t>Réservoir 50000 pages Cyan pour WF-C21000D4TW</t>
  </si>
  <si>
    <t>C13T02Y300</t>
  </si>
  <si>
    <t>Réservoir 50000 pages Magenta pour  WF-C21000D4TW</t>
  </si>
  <si>
    <t>C13T02Y400</t>
  </si>
  <si>
    <t>Réservoir 50000 pages Jaune pour  WF-C21000D4TW</t>
  </si>
  <si>
    <t>GARANTIES SITE</t>
  </si>
  <si>
    <t>CP05OS10CH86</t>
  </si>
  <si>
    <t>Garantie CP+ : garantie sur site pièces et main d'œuvre pour max 600 000 pages ou 5 ans**</t>
  </si>
  <si>
    <t>CP05OS12CH86</t>
  </si>
  <si>
    <t>Garantie CP+ : garantie sur site pièces et main d'œuvre pour max 1 200 000 pages ou 5 ans**</t>
  </si>
  <si>
    <t>CP05OS18CH86</t>
  </si>
  <si>
    <t>Garantie CP+ : garantie sur site pièces et main d'œuvre pour max 1 800 000 pages ou 5 ans**</t>
  </si>
  <si>
    <t>CP05OS24CH86</t>
  </si>
  <si>
    <t>Garantie CP+ : garantie sur site pièces et main d'œuvre pour max 2 400 000 pages ou 5 ans**</t>
  </si>
  <si>
    <t>CP05OS30CH86</t>
  </si>
  <si>
    <t>Garantie CP+ : garantie sur site pièces et main d'œuvre pour max 3 000 000 pages ou 5 ans**</t>
  </si>
  <si>
    <t>GARANTIES PIECES</t>
  </si>
  <si>
    <t>CP05SP30CH86</t>
  </si>
  <si>
    <t>Garantie PW+lite : garantie pièces pour max 3 millions de pages ou 5 ans**</t>
  </si>
  <si>
    <t>CP05SP3HCH86</t>
  </si>
  <si>
    <t>Garantie PW+lite : garantie pièces magasin grande capacité uniquement pour max 3 millions de pages ou 5 ans</t>
  </si>
  <si>
    <t>*encres d'initialisation non inclus</t>
  </si>
  <si>
    <t>**modules de finition inclus</t>
  </si>
  <si>
    <t>WF-C20750D4TW</t>
  </si>
  <si>
    <t>C11CH87401</t>
  </si>
  <si>
    <t>WF-C20750D4TW - MFP A4/SRA3 couleur - 75/75ppm - 4 magasins*</t>
  </si>
  <si>
    <t>C13T02S100</t>
  </si>
  <si>
    <t>Réservoir 50000 pages Noir pour WF-C20750D4TW (2 nécessaires)</t>
  </si>
  <si>
    <t>C13T02S200</t>
  </si>
  <si>
    <t>Réservoir 50000 pages Cyan pour WF-C20750D4TW</t>
  </si>
  <si>
    <t>C13T02S300</t>
  </si>
  <si>
    <t>Réservoir 50000 pages Magenta pour WF-C20750D4TW</t>
  </si>
  <si>
    <t>C13T02S400</t>
  </si>
  <si>
    <t>Réservoir 50000 pages Jaune pour WF-C20750D4TW</t>
  </si>
  <si>
    <t>WF-M21000D4TW</t>
  </si>
  <si>
    <t>C11CJ87401</t>
  </si>
  <si>
    <t>WF-M21000D4TW - MFP A4/SRA3 monochrome - 100/100ppm - 4 magasins*</t>
  </si>
  <si>
    <t>C13T04Q100</t>
  </si>
  <si>
    <t>Réservoir 60000 pages Noir pour WF-M21000D4TW (2 nécessaires)</t>
  </si>
  <si>
    <t>Gamme WF-E</t>
  </si>
  <si>
    <t>FINISSEUR AGRAFAGE AVEC UNITE DE TRANSPORT</t>
  </si>
  <si>
    <t>C12C935501</t>
  </si>
  <si>
    <t>Module de finition agrafage 50 feuilles - empileur 4000 + 250 feuilles</t>
  </si>
  <si>
    <t>C12C935101</t>
  </si>
  <si>
    <t>Unité de transport (obligatoire avec le module de finition agrafage 50 feuilles)</t>
  </si>
  <si>
    <t>C12C935171</t>
  </si>
  <si>
    <t>Module de perforation 2/4 trous pour module de finition</t>
  </si>
  <si>
    <t>FINISSEUR LIVRET</t>
  </si>
  <si>
    <t>C12C935071</t>
  </si>
  <si>
    <t>Module de finition livret 20 feuilles - empileur 1700 + 250 feuilles</t>
  </si>
  <si>
    <t>Unité de transport (obligatoire avec le module de finition livret 20 feuilles)</t>
  </si>
  <si>
    <t>C12C935801</t>
  </si>
  <si>
    <t>Module d'agrafage piqûre à cheval (obligatoire avec le module de finition livret 20 feuilles)</t>
  </si>
  <si>
    <t>FINISSEUR AGRAFAGE SANS UNITE DE TRANSPORT</t>
  </si>
  <si>
    <t>C12C937941</t>
  </si>
  <si>
    <t>Module de finition-P2 - agrafage 50 feuilles - Empileur 2 000 feuilles (pas d'unité de transport nécessaire)*</t>
  </si>
  <si>
    <t>AUTRES OPTIONS</t>
  </si>
  <si>
    <t>C12C933041</t>
  </si>
  <si>
    <t>Magasin grande capacité A4 3000 feuilles</t>
  </si>
  <si>
    <t>C12C933231</t>
  </si>
  <si>
    <t>Verrous pour magasins papier (x4)</t>
  </si>
  <si>
    <t>C12C934491</t>
  </si>
  <si>
    <t>Module Fax Super G3</t>
  </si>
  <si>
    <t>C12C934471</t>
  </si>
  <si>
    <t>Interface Ethernet Gigabit supplémentaire</t>
  </si>
  <si>
    <t>SEEPAS001</t>
  </si>
  <si>
    <t>Epson Print Admin Serverless</t>
  </si>
  <si>
    <t>CONSOMMABLES</t>
  </si>
  <si>
    <t>C13T02Q100</t>
  </si>
  <si>
    <t>Réservoir 50000 pages Noir pour WF-C20600D4TW (2 nécessaires)</t>
  </si>
  <si>
    <t>C13T02Q200</t>
  </si>
  <si>
    <t>Réservoir 50000 pages Cyan pour WF-C20600D4TW</t>
  </si>
  <si>
    <t>C13T02Q300</t>
  </si>
  <si>
    <t>Réservoir 50000 pages Magenta pour WF-C20600D4TW</t>
  </si>
  <si>
    <t>C13T02Q400</t>
  </si>
  <si>
    <t>Réservoir 50000 pages Jaune pour WF-C206004TW</t>
  </si>
  <si>
    <t>C13T671300</t>
  </si>
  <si>
    <t>Collecteur d'encre usagée (maintenance box)</t>
  </si>
  <si>
    <t>C12C935401</t>
  </si>
  <si>
    <t>Cartouches d'agrafes pour module de finition agrafage (3 x 5000)</t>
  </si>
  <si>
    <t>C12C935411</t>
  </si>
  <si>
    <t>Cartouches d'agrafes pour module d'agrafage piqûre à cheval (2 x 2000)</t>
  </si>
  <si>
    <t>*Incompatible avec le module de perforation 2/4 trous C12C935171 et le magasin grande capacité A4 3000 feuilles C12C933041</t>
  </si>
  <si>
    <t>Options AM-C A3</t>
  </si>
  <si>
    <t>AM-C6000</t>
  </si>
  <si>
    <r>
      <t xml:space="preserve">CONFIG 2 BACS + MEUBLE  </t>
    </r>
    <r>
      <rPr>
        <b/>
        <sz val="12"/>
        <color rgb="FFFF0000"/>
        <rFont val="Calibri"/>
        <family val="2"/>
        <scheme val="minor"/>
      </rPr>
      <t>X1 UNIT</t>
    </r>
  </si>
  <si>
    <t>C11CJ91401</t>
  </si>
  <si>
    <t>AM-C6000 - MFP A4/A3 couleur - 60/60 ppm - 2 magasins*</t>
  </si>
  <si>
    <t>Meuble support (pour config. 2 x 500 feuilles )**</t>
  </si>
  <si>
    <r>
      <t xml:space="preserve">CONFIG 2 BACS + MEUBLE  </t>
    </r>
    <r>
      <rPr>
        <b/>
        <sz val="12"/>
        <color rgb="FFFF0000"/>
        <rFont val="Calibri"/>
        <family val="2"/>
        <scheme val="minor"/>
      </rPr>
      <t>X2 UNITS</t>
    </r>
  </si>
  <si>
    <t>C12C936871</t>
  </si>
  <si>
    <t>Meuble/magasins papier 2 x 500 feuilles</t>
  </si>
  <si>
    <r>
      <t xml:space="preserve">CONFIG 4 BACS  </t>
    </r>
    <r>
      <rPr>
        <b/>
        <sz val="12"/>
        <color rgb="FFFF0000"/>
        <rFont val="Calibri"/>
        <family val="2"/>
        <scheme val="minor"/>
      </rPr>
      <t>X2 UNITS</t>
    </r>
  </si>
  <si>
    <r>
      <t xml:space="preserve">CONSOS  </t>
    </r>
    <r>
      <rPr>
        <b/>
        <sz val="12"/>
        <color rgb="FFFF0000"/>
        <rFont val="Calibri"/>
        <family val="2"/>
        <scheme val="minor"/>
      </rPr>
      <t>PROMO AVEC BUNDLE MACHINE SEULEMENT</t>
    </r>
  </si>
  <si>
    <t>Promo bundle</t>
  </si>
  <si>
    <t>Prix promo</t>
  </si>
  <si>
    <t>CPP Mono théorique
Promo</t>
  </si>
  <si>
    <t>CPP Couleur théorique
Promo</t>
  </si>
  <si>
    <t>C13T08G100</t>
  </si>
  <si>
    <t>Réservoir d'encre Noire 50 000 pages A4 pour AM-C5000/C6000</t>
  </si>
  <si>
    <t>C13T08G200</t>
  </si>
  <si>
    <t>Réservoir d'encre Cyan 30 000 pages A4 pour AM-C5000/C6000</t>
  </si>
  <si>
    <t>C13T08G300</t>
  </si>
  <si>
    <t>Réservoir d'encre Magenta 30 000 pages A4 pour AM-C5000/C6000</t>
  </si>
  <si>
    <t>C13T08G400</t>
  </si>
  <si>
    <t>Réservoir d'encre Jaune 30 000 pages A4 pour AM-C5000/C6000</t>
  </si>
  <si>
    <t>CP03OSSPCG42</t>
  </si>
  <si>
    <t>Garantie CP+ : garantie 3 ans sur site pièces et main d'œuvre pour max. 360 000 pages***</t>
  </si>
  <si>
    <t>CP04OSSPCG42</t>
  </si>
  <si>
    <t>Garantie CP+ : garantie 4 ans sur site pièces et main d'œuvre pour max. 480 000 pages***</t>
  </si>
  <si>
    <t>CP05OSSPCG42</t>
  </si>
  <si>
    <t>Garantie CP+ : garantie 5 ans sur site pièces et main d'œuvre pour max. 600 000 pages***</t>
  </si>
  <si>
    <t>CP05SPONCG42</t>
  </si>
  <si>
    <t>Garantie PW+lite : garantie pièces pour max. 600 000 pages ou 5 ans***</t>
  </si>
  <si>
    <t>*encres d'initialisation inclus</t>
  </si>
  <si>
    <t>**incompatible avec le module de finition externe et le magasin grande capacité</t>
  </si>
  <si>
    <t>***modules de finition et magasin grande capacité inclus</t>
  </si>
  <si>
    <t>AM-C5000</t>
  </si>
  <si>
    <t>C11CJ42401</t>
  </si>
  <si>
    <t>AM-C5000 - MFP A4/A3 couleur - 50/50 ppm - 2 magasins*</t>
  </si>
  <si>
    <t>AM-C4000</t>
  </si>
  <si>
    <t>C11CJ43401</t>
  </si>
  <si>
    <t>AM-C4000 - MFP A4/A3 couleur - 40/40 ppm - 2 magasins*</t>
  </si>
  <si>
    <t>C13T08H100</t>
  </si>
  <si>
    <t>Réservoir d'encre Noire 50 000 pages A4 pour AM-C4000</t>
  </si>
  <si>
    <t>C13T08H200</t>
  </si>
  <si>
    <t>Réservoir d'encre Cyan 30 000 pages A4 pour AM-C4000</t>
  </si>
  <si>
    <t>C13T08H300</t>
  </si>
  <si>
    <t>Réservoir d'encre Magenta 30 000 pages A4 pour AM-C4000</t>
  </si>
  <si>
    <t>C13T08H400</t>
  </si>
  <si>
    <t>Réservoir d'encre Jaune 30 000 pages A4 pour AM-C4000</t>
  </si>
  <si>
    <t>Gamme AM-C A3</t>
  </si>
  <si>
    <t>FINISSEUR INTERNE</t>
  </si>
  <si>
    <t>C12C936961</t>
  </si>
  <si>
    <t>Module de finition interne agrafage 50 feuilles, empileur 500 feuilles</t>
  </si>
  <si>
    <t>C12C937421</t>
  </si>
  <si>
    <t>Unité de transport pour module de finition interne</t>
  </si>
  <si>
    <t>C12C936971</t>
  </si>
  <si>
    <t>Module de perforation 2/4 trous pour module de finition interne</t>
  </si>
  <si>
    <t>FINISSEUR EXTERNE</t>
  </si>
  <si>
    <t>C12C936751</t>
  </si>
  <si>
    <t>Module de finition externe agrafage 50 feuilles – empileur 4 000 + 200 feuilles</t>
  </si>
  <si>
    <t>C12C937401</t>
  </si>
  <si>
    <t>Unité de transport A pour module de finition externe</t>
  </si>
  <si>
    <t>C12C937881</t>
  </si>
  <si>
    <t>Unité de transport B pour module de finition externe</t>
  </si>
  <si>
    <t>C12C936811</t>
  </si>
  <si>
    <t>Module de perforation 2/4 trous pour module de finition externe</t>
  </si>
  <si>
    <t>FINISSEUR EXTERNE + LIVRET</t>
  </si>
  <si>
    <t>C12C936831</t>
  </si>
  <si>
    <t>Module livret pour module de finition externe, 20 feuilles</t>
  </si>
  <si>
    <t>Meuble support (pour config. 2 x 500 feuilles )*</t>
  </si>
  <si>
    <t>C12C936761</t>
  </si>
  <si>
    <t>Magasin grande capacité A4 3 000 feuilles</t>
  </si>
  <si>
    <t>C12C936781</t>
  </si>
  <si>
    <t>Plateau de séparation sortie interne</t>
  </si>
  <si>
    <t>C12C936771</t>
  </si>
  <si>
    <t>Verrou pour magasins papier (bloque 2 magasins)</t>
  </si>
  <si>
    <t>C12C937381</t>
  </si>
  <si>
    <t>Support de lecteur de badge</t>
  </si>
  <si>
    <t>Interface Ethernet GigaBit supplémentaire</t>
  </si>
  <si>
    <t>C12C936861</t>
  </si>
  <si>
    <t>Module Wi-Fi (5 GHz)</t>
  </si>
  <si>
    <t>C12C936801</t>
  </si>
  <si>
    <t>Module OCR embarqué</t>
  </si>
  <si>
    <t>C12C938791</t>
  </si>
  <si>
    <t>Licence pour module OCR embarqué</t>
  </si>
  <si>
    <t>C12C936791</t>
  </si>
  <si>
    <t>Disque dur (pour mirroring)</t>
  </si>
  <si>
    <t>C12C938841</t>
  </si>
  <si>
    <t>Licence pour IP-Fax</t>
  </si>
  <si>
    <t>C12C938781</t>
  </si>
  <si>
    <t>Licence pour "Effacement de couleur rouge"</t>
  </si>
  <si>
    <t>C12C938771</t>
  </si>
  <si>
    <t>Licence pour "Séries d'impressions"</t>
  </si>
  <si>
    <t>C12C937181</t>
  </si>
  <si>
    <t>Collecteur d'encre usagée pour AM-C4000/C5000/C6000</t>
  </si>
  <si>
    <t>C12C937001</t>
  </si>
  <si>
    <t>Cartouches d’agrafes pour module de finition interne interne/piqûre à cheval (2 x 5 000 agrafes)</t>
  </si>
  <si>
    <t>Cartouches d’agrafes pour module de finition externe (3 x 5 000 agrafes)</t>
  </si>
  <si>
    <t>C12C937361</t>
  </si>
  <si>
    <t>Rouleaux de prise papier pour bypass (100 000 pages)</t>
  </si>
  <si>
    <t>C12C937321</t>
  </si>
  <si>
    <t>Rouleaux de prise papier pour magasins (300 000 pages)</t>
  </si>
  <si>
    <t>C12C937341</t>
  </si>
  <si>
    <t>Rouleaux de prise papier chargeur docs (200 000 pages)</t>
  </si>
  <si>
    <t>*incompatible avec le module de finition externe et le magasin grande capacité</t>
  </si>
  <si>
    <t>Options RIPS A3</t>
  </si>
  <si>
    <t>WF-C879R</t>
  </si>
  <si>
    <r>
      <t xml:space="preserve">CONFIG 2 BACS + MEUBLE HAUT  </t>
    </r>
    <r>
      <rPr>
        <b/>
        <sz val="12"/>
        <color rgb="FFFF0000"/>
        <rFont val="Calibri"/>
        <family val="2"/>
        <scheme val="minor"/>
      </rPr>
      <t>X1 UNIT</t>
    </r>
  </si>
  <si>
    <t>C11CH35401</t>
  </si>
  <si>
    <t>WF-C879RDWF - MFP A4/A3+ couleur - 26/25ppm - 1 magasin 250 feuilles*</t>
  </si>
  <si>
    <t>C12C932611</t>
  </si>
  <si>
    <t>Magasin 500 feuilles pour WF-C879RDWF (max. 3)</t>
  </si>
  <si>
    <t>Meuble support pour WF-C879RDWF**</t>
  </si>
  <si>
    <r>
      <t xml:space="preserve">CONFIG 2 BACS + MEUBLE HAUT  </t>
    </r>
    <r>
      <rPr>
        <b/>
        <sz val="12"/>
        <color rgb="FFFF0000"/>
        <rFont val="Calibri"/>
        <family val="2"/>
        <scheme val="minor"/>
      </rPr>
      <t>X5 UNIT</t>
    </r>
  </si>
  <si>
    <r>
      <t xml:space="preserve">CONFIG 4 BACS + SOCLE  </t>
    </r>
    <r>
      <rPr>
        <b/>
        <sz val="12"/>
        <color rgb="FFFF0000"/>
        <rFont val="Calibri"/>
        <family val="2"/>
        <scheme val="minor"/>
      </rPr>
      <t>X1 UNIT</t>
    </r>
  </si>
  <si>
    <t>C12C934321</t>
  </si>
  <si>
    <t>Socle pour WF-C879RDWF***</t>
  </si>
  <si>
    <r>
      <t xml:space="preserve">CONFIG 4 BACS + SOCLE  </t>
    </r>
    <r>
      <rPr>
        <b/>
        <sz val="12"/>
        <color rgb="FFFF0000"/>
        <rFont val="Calibri"/>
        <family val="2"/>
        <scheme val="minor"/>
      </rPr>
      <t>X5 UNIT</t>
    </r>
  </si>
  <si>
    <r>
      <t xml:space="preserve">CONSOS XL </t>
    </r>
    <r>
      <rPr>
        <b/>
        <sz val="12"/>
        <color rgb="FFFF0000"/>
        <rFont val="Calibri"/>
        <family val="2"/>
        <scheme val="minor"/>
      </rPr>
      <t xml:space="preserve"> PROMO AVEC BUNDLE MACHINE</t>
    </r>
    <r>
      <rPr>
        <b/>
        <sz val="12"/>
        <color theme="1"/>
        <rFont val="Calibri"/>
        <family val="2"/>
        <scheme val="minor"/>
      </rPr>
      <t xml:space="preserve"> </t>
    </r>
    <r>
      <rPr>
        <b/>
        <sz val="12"/>
        <color rgb="FFFF0000"/>
        <rFont val="Calibri"/>
        <family val="2"/>
        <scheme val="minor"/>
      </rPr>
      <t>SEULEMENT</t>
    </r>
  </si>
  <si>
    <t>C13T05A10N</t>
  </si>
  <si>
    <t>Réservoir pour WF-C879R : 20 000 pages Noir (XL)</t>
  </si>
  <si>
    <t>C13T05A20N</t>
  </si>
  <si>
    <t>Réservoir pour WF-C879R : 20 000 pages Cyan (XL)</t>
  </si>
  <si>
    <t>C13T05A30N</t>
  </si>
  <si>
    <t>Réservoir pour WF-C879R : 20 000 pages Magenta (XL)</t>
  </si>
  <si>
    <t>C13T05A40N</t>
  </si>
  <si>
    <t>Réservoir pour WF-C879R : 20 000 pages jaune (XL)</t>
  </si>
  <si>
    <r>
      <t xml:space="preserve">CONSOS XXL  </t>
    </r>
    <r>
      <rPr>
        <b/>
        <sz val="12"/>
        <color rgb="FFFF0000"/>
        <rFont val="Calibri"/>
        <family val="2"/>
        <scheme val="minor"/>
      </rPr>
      <t>PROMO AVEC BUNDLE MACHINE SEULEMENT</t>
    </r>
  </si>
  <si>
    <t>C13T05B14N</t>
  </si>
  <si>
    <t>Réservoir pour WF-C879R : 86 000 pages Noir (XXL)</t>
  </si>
  <si>
    <t>C13T05B24N</t>
  </si>
  <si>
    <t>Réservoir pour WF-C879R : 50 000 pages Cyan (XXL)</t>
  </si>
  <si>
    <t>C13T05B34N</t>
  </si>
  <si>
    <t>Réservoir pour WF-C879R : 50 000 pages Magenta (XXL)</t>
  </si>
  <si>
    <t>C13T05B44N</t>
  </si>
  <si>
    <t>Réservoir pour WF-C879R : 50 000 pages Jaune (XXL)</t>
  </si>
  <si>
    <t>CP03OSSECH60</t>
  </si>
  <si>
    <t>Extension 3 ans Site (1 an std + 2 ans) WF-C879RDWF</t>
  </si>
  <si>
    <t>CP04OSSECH60</t>
  </si>
  <si>
    <t>Extension 4 ans Site (1 an std + 3 ans) WF-C879RDWF</t>
  </si>
  <si>
    <t>CP05OSSECH60</t>
  </si>
  <si>
    <t>Extension 5 ans Site (1 an std + 4 ans) WF-C879RDWF</t>
  </si>
  <si>
    <t>CP05SPONCH60</t>
  </si>
  <si>
    <t>Garantie PW+lite : garantie pièces pour 600 000 pages ou 5 ans</t>
  </si>
  <si>
    <t>**uniquement pour configuration avec 1 magasin 500 feuilles supplémentaire</t>
  </si>
  <si>
    <t>***uniquement pour configuration avec 3 magasins 500 feuilles supplémentaires</t>
  </si>
  <si>
    <t>WF-C878R</t>
  </si>
  <si>
    <t>C11CH60401</t>
  </si>
  <si>
    <t>WF-C878RDWF - MFP A4/A3+ couleur - 25/24ppm - 1 magasin 250 feuilles*</t>
  </si>
  <si>
    <t>Magasin 500 feuilles pour WF-C878RDWF (max. 3)</t>
  </si>
  <si>
    <t>Meuble support pour WF-C878RDWF**</t>
  </si>
  <si>
    <r>
      <t xml:space="preserve">CONFIG 2 BACS + MEUBLE HAUT  </t>
    </r>
    <r>
      <rPr>
        <b/>
        <sz val="12"/>
        <color rgb="FFFF0000"/>
        <rFont val="Calibri"/>
        <family val="2"/>
        <scheme val="minor"/>
      </rPr>
      <t>X3 UNITS</t>
    </r>
  </si>
  <si>
    <t>Cotation spécifique avec Code Promo = "Layer2"</t>
  </si>
  <si>
    <t>Socle pour WF-C878RDWF***</t>
  </si>
  <si>
    <r>
      <t xml:space="preserve">CONFIG 4 BACS + SOCLE  </t>
    </r>
    <r>
      <rPr>
        <b/>
        <sz val="12"/>
        <color rgb="FFFF0000"/>
        <rFont val="Calibri"/>
        <family val="2"/>
        <scheme val="minor"/>
      </rPr>
      <t>X3 UNITS</t>
    </r>
  </si>
  <si>
    <t>CONSOS</t>
  </si>
  <si>
    <t>Réservoir pour WF-C878R : 20 000 pages Noir (XL)</t>
  </si>
  <si>
    <t>Réservoir pour WF-C878R : 20 000 pages Cyan (XL)</t>
  </si>
  <si>
    <t>Réservoir pour WF-C878R : 20 000 pages Magenta (XL)</t>
  </si>
  <si>
    <t>Réservoir pour WF-C878R : 20 000 pages jaune (XL)</t>
  </si>
  <si>
    <t>Extension 3 ans Site (1 an std + 2 ans) WF-C878RDWF</t>
  </si>
  <si>
    <t>Extension 4 ans Site (1 an std + 3 ans) WF-C878RDWF</t>
  </si>
  <si>
    <t>Extension 5 ans Site (1 an std + 4 ans) WF-C878RDWF</t>
  </si>
  <si>
    <t>Gamme RIPS A3</t>
  </si>
  <si>
    <t>OPTIONS</t>
  </si>
  <si>
    <t>Socle pour WF-C879RDWF*</t>
  </si>
  <si>
    <t>C12C934921</t>
  </si>
  <si>
    <t>C12C934361</t>
  </si>
  <si>
    <t>Module d'agrafage 20 feuilles</t>
  </si>
  <si>
    <t>Interface Fax Super G3 supplémentaire</t>
  </si>
  <si>
    <t>Epson Print Admin Serverless***</t>
  </si>
  <si>
    <t>C13T671400</t>
  </si>
  <si>
    <t>C12C934911</t>
  </si>
  <si>
    <t>Cartouches d'agrafes pour module d'agrafage (5 x 1000 agrafes)</t>
  </si>
  <si>
    <t>*uniquement pour configuration avec 3 magasins 500 feuilles supplémentaires</t>
  </si>
  <si>
    <t>*** incompatible WF-C878R</t>
  </si>
  <si>
    <t>Options AM-C A4</t>
  </si>
  <si>
    <t>AM-C550</t>
  </si>
  <si>
    <r>
      <t xml:space="preserve">CONFIG 1 BAC  </t>
    </r>
    <r>
      <rPr>
        <b/>
        <sz val="12"/>
        <color rgb="FFFF0000"/>
        <rFont val="Calibri"/>
        <family val="2"/>
        <scheme val="minor"/>
      </rPr>
      <t>X1 UNIT</t>
    </r>
  </si>
  <si>
    <t>C11CJ92401</t>
  </si>
  <si>
    <t>AM-C550 - MFP A4 couleur - 55/55 ppm - 1 magasin*</t>
  </si>
  <si>
    <r>
      <t xml:space="preserve">CONFIG 2 BACS  </t>
    </r>
    <r>
      <rPr>
        <b/>
        <sz val="12"/>
        <color rgb="FFFF0000"/>
        <rFont val="Calibri"/>
        <family val="2"/>
        <scheme val="minor"/>
      </rPr>
      <t>X1 UNIT</t>
    </r>
  </si>
  <si>
    <t>C12C937441</t>
  </si>
  <si>
    <t>Magasin papier 500 feuilles pour AM-C400/C550</t>
  </si>
  <si>
    <t>C12C937461</t>
  </si>
  <si>
    <t>Meuble/magasins papier 2 x 500 feuilles pour AM-C400/C550</t>
  </si>
  <si>
    <t>C13T08Q140</t>
  </si>
  <si>
    <t>Réservoir d'encre Noire 31 500 pages A4 pour AM-C550</t>
  </si>
  <si>
    <t>C13T08Q240</t>
  </si>
  <si>
    <t>Réservoir d'encre Cyan 28 000 pages A4 pour AM-C550</t>
  </si>
  <si>
    <t>C13T08Q340</t>
  </si>
  <si>
    <t>Réservoir d'encre Magenta 28 000 pages A4 pour AM-C550</t>
  </si>
  <si>
    <t>C13T08Q440</t>
  </si>
  <si>
    <t>Réservoir d'encre Jaune 28 000 pages A4 pour AM-C550</t>
  </si>
  <si>
    <t>CP03OSSECJ93</t>
  </si>
  <si>
    <t>Garantie CP+ : garantie 3 ans sur site pièces et main d'œuvre pour max. 198 000 pages</t>
  </si>
  <si>
    <t>CP04OSSECJ93</t>
  </si>
  <si>
    <t>Garantie CP+ : garantie 4 ans sur site pièces et main d'œuvre pour max. 264 000 pages</t>
  </si>
  <si>
    <t>CP05OSSECJ93</t>
  </si>
  <si>
    <t>Garantie CP+ : garantie 5 ans sur site pièces et main d'œuvre pour max. 330 000 pages</t>
  </si>
  <si>
    <t>CP03SPONCJ93</t>
  </si>
  <si>
    <t>Garantie PW+lite : garantie pièces pour 3 ans pour max. 198 000 pages</t>
  </si>
  <si>
    <t>CP04SPONCJ93</t>
  </si>
  <si>
    <t>Garantie PW+lite : garantie pièces pour 4 ans pour max. 264 000 pages</t>
  </si>
  <si>
    <t>CP05SPONCJ93</t>
  </si>
  <si>
    <t>Garantie PW+lite : garantie pièces pour 5 ans pour max. 330 000 pages</t>
  </si>
  <si>
    <t>AM-C400</t>
  </si>
  <si>
    <t>C11CJ93401</t>
  </si>
  <si>
    <t>AM-C400 - MFP A4 couleur - 40/40 ppm - 1 magasin*</t>
  </si>
  <si>
    <t>C13T08N140</t>
  </si>
  <si>
    <t>Réservoir d'encre Noire 31 500 pages A4 pour AM-C400</t>
  </si>
  <si>
    <t>C13T08N240</t>
  </si>
  <si>
    <t>Réservoir d'encre Cyan 28 000 pages A4 pour AM-C400</t>
  </si>
  <si>
    <t>C13T08N340</t>
  </si>
  <si>
    <t>Réservoir d'encre Magenta 28 000 pages A4 pour AM-C400</t>
  </si>
  <si>
    <t>C13T08N440</t>
  </si>
  <si>
    <t>Réservoir d'encre Jaune 28 000 pages A4 pour AM-C400</t>
  </si>
  <si>
    <t>Gamme AM-C A4</t>
  </si>
  <si>
    <t>Meuble support haut (pour configuration 1 x 500 ou 2 x 500 feuilles)</t>
  </si>
  <si>
    <t>Meuble support bas (pour configuration 4 x 500 feuilles)</t>
  </si>
  <si>
    <t>C12C937201</t>
  </si>
  <si>
    <t>Collecteur d’encre usagée AM-C400/C550</t>
  </si>
  <si>
    <t>C12C937611</t>
  </si>
  <si>
    <t>Rouleaux de prise papier chargeur docs AM-C400/C550</t>
  </si>
  <si>
    <t>C12C937631</t>
  </si>
  <si>
    <t>Rouleaux de prise papier magasins AM-C400/C550</t>
  </si>
  <si>
    <t>C12C937651</t>
  </si>
  <si>
    <t>Rouleaux de prise papier bypass AM-C400/C550</t>
  </si>
  <si>
    <t>Options EM/EP-C800R</t>
  </si>
  <si>
    <t>EM-C800R</t>
  </si>
  <si>
    <t>CONFIG SANS BAC SUPPLEMENTAIRE</t>
  </si>
  <si>
    <t>C11CK19401</t>
  </si>
  <si>
    <t>EM-C800RDWF - MFP A4 couleur - 25/25ppm - 1 magasin 250 feuilles*</t>
  </si>
  <si>
    <t>CONFIG AVEC 1 BAC SUPPLEMENTAIRE</t>
  </si>
  <si>
    <t>C12C937901</t>
  </si>
  <si>
    <t>Magasin papier 500 feuilles (max. 3)</t>
  </si>
  <si>
    <t>CONFIG AVEC 2 BACS SUPPLEMENTAIRES</t>
  </si>
  <si>
    <t>CONFIG AVEC 3 BACS SUPPLEMENTAIRES</t>
  </si>
  <si>
    <t>CONSOS XL</t>
  </si>
  <si>
    <t>C13T11N140</t>
  </si>
  <si>
    <t>Réservoir pour EM/EP-C800R : 10000 pages Noir (XL)</t>
  </si>
  <si>
    <t>C13T11N240</t>
  </si>
  <si>
    <t>Réservoir pour EM/EP-C800R : 5000 pages Cyan (XL)</t>
  </si>
  <si>
    <t>C13T11N340</t>
  </si>
  <si>
    <t>Réservoir pour EM/EP-C800R : 5000 pages Magenta (XL)</t>
  </si>
  <si>
    <t>C13T11N440</t>
  </si>
  <si>
    <t>Réservoir pour EM/EP-C800R : 5000 pages jaune (XL)</t>
  </si>
  <si>
    <t>CONSOS XXL</t>
  </si>
  <si>
    <t>C13T11P140</t>
  </si>
  <si>
    <t>Réservoir pour EM/EP-C800R : 50000 pages Noir (XXL)</t>
  </si>
  <si>
    <t>C13T11P240</t>
  </si>
  <si>
    <t>Réservoir pour EM/EP-C800R : 20000 pages Cyan (XXL)</t>
  </si>
  <si>
    <t>C13T11P340</t>
  </si>
  <si>
    <t>Réservoir pour EM/EP-C800R : 20000 pages Magenta (XXL)</t>
  </si>
  <si>
    <t>C13T11P440</t>
  </si>
  <si>
    <t>Réservoir pour EM/EP-C800R : 20000 pages jaune (XXL)</t>
  </si>
  <si>
    <t>CP03OSSECK19</t>
  </si>
  <si>
    <t>Extension 3 ans Site (1 an std + 2 ans) EM/EP-C800R</t>
  </si>
  <si>
    <t>CP04OSSECK19</t>
  </si>
  <si>
    <t>Extension 4 ans Site (1 an std + 3 ans) EM/EP-C800R</t>
  </si>
  <si>
    <t>CP05OSSECK19</t>
  </si>
  <si>
    <t>Extension 5 ans Site (1 an std + 4 ans) EM/EP-C800R</t>
  </si>
  <si>
    <t>CP03SPONCK19</t>
  </si>
  <si>
    <t>Extension 3 ans Pièces EM/EP-C800R</t>
  </si>
  <si>
    <t>CP04SPONCK19</t>
  </si>
  <si>
    <t>Extension 4 ans Pièces EM/EP-C800R</t>
  </si>
  <si>
    <t>CP05SPONCK19</t>
  </si>
  <si>
    <t>Extension 5 ans Pièces EM/EP-C800R</t>
  </si>
  <si>
    <t>EP-C800R</t>
  </si>
  <si>
    <t>C11CK21401</t>
  </si>
  <si>
    <t>EP-C800RDW - Imprimante couleur A4 - 25/25ppm - 1 magasin 250 feuilles*</t>
  </si>
  <si>
    <t>EM/EP-C800R</t>
  </si>
  <si>
    <t>Meuble support haut pour EM/EP-C800R*</t>
  </si>
  <si>
    <t>Meuble support moyen pour EM/EP-C800R**</t>
  </si>
  <si>
    <t>Meuble support bas pour EM/EP-C800R***</t>
  </si>
  <si>
    <t>C12C939531</t>
  </si>
  <si>
    <t>C13T01C100</t>
  </si>
  <si>
    <t>Réservoir pour WF-C5x9RDW: 10000 pages Noir (XL)</t>
  </si>
  <si>
    <t>C13T01C200</t>
  </si>
  <si>
    <t>Réservoir pour WF-C5x9RDW : 5000 pages Cyan (XL)</t>
  </si>
  <si>
    <t>C13T01C300</t>
  </si>
  <si>
    <t>Réservoir pour WF-C5x9RDW : 5000 pages Magenta (XL)</t>
  </si>
  <si>
    <t>C13T01C400</t>
  </si>
  <si>
    <t>Réservoir pour WF-C5x9RDW : 5000 pages jaune (XL)</t>
  </si>
  <si>
    <t>C13T01D100</t>
  </si>
  <si>
    <t>Réservoir pour WF-C5x9RDW: 50000 pages Noir (XXL)</t>
  </si>
  <si>
    <t>C13T01D200</t>
  </si>
  <si>
    <t>Réservoir pour WF-C5x9RDW : 20000 pages Cyan (XXL)</t>
  </si>
  <si>
    <t>C13T01D300</t>
  </si>
  <si>
    <t>Réservoir pour WF-C5x9RDW : 20000 pages Magenta (XXL)</t>
  </si>
  <si>
    <t>C13T01D400</t>
  </si>
  <si>
    <t>Réservoir pour WF-C5x9RDW : 20000 pages jaune (XXL)</t>
  </si>
  <si>
    <t>C12C938211</t>
  </si>
  <si>
    <t>Collecteur d'encre usagée (maintenance box) pour EM/EP-C800R</t>
  </si>
  <si>
    <t>C12C938261</t>
  </si>
  <si>
    <t>Rouleaux de prise papier pour magasin standard EM/EP-C800R</t>
  </si>
  <si>
    <t>C12C938281</t>
  </si>
  <si>
    <t>Rouleaux de prise papier pour magasins optionnels EM/EP-C800R</t>
  </si>
  <si>
    <t>*sans magasin papier suppl. ou avec 1 magasin papier 500 feuilles</t>
  </si>
  <si>
    <t>**uniquement pour configuration avec 2 magasins papier 500 feuilles</t>
  </si>
  <si>
    <t>***uniquement pour configuration avec 3 magasins papier 500 feuilles</t>
  </si>
  <si>
    <t>Options RIPS A4</t>
  </si>
  <si>
    <t>WF-C579R</t>
  </si>
  <si>
    <t>C11CG77401</t>
  </si>
  <si>
    <t>WF-C579RDWF - MFP A4 couleur - 24/24ppm - 1 magasin 250 feuilles*</t>
  </si>
  <si>
    <t>C12C932871</t>
  </si>
  <si>
    <t>Magasin papier 500 feuilles pour WF-C5x9RDW (max. 2)</t>
  </si>
  <si>
    <t>CP03OSSECG77</t>
  </si>
  <si>
    <t>Extension 3 ans Site (1 an std + 2 ans) WF-C579RDWF</t>
  </si>
  <si>
    <t>CP04OSSECG77</t>
  </si>
  <si>
    <t>Extension 4 ans Site (1 an std + 3 ans) WF-C579RDWF</t>
  </si>
  <si>
    <t>CP05OSSECG77</t>
  </si>
  <si>
    <t>Extension 5 ans Site (1 an std + 4 ans) WF-C579RDWF</t>
  </si>
  <si>
    <t>CP03SPONCG77</t>
  </si>
  <si>
    <t>Extension 3 ans Pièces WF-C579RDWF</t>
  </si>
  <si>
    <t>CP04SPONCG77</t>
  </si>
  <si>
    <t>Extension 4 ans Pièces WF-C579RDWF</t>
  </si>
  <si>
    <t>CP05SPONCG77</t>
  </si>
  <si>
    <t>Extension 5 ans Pièces WF-C579RDWF</t>
  </si>
  <si>
    <t>WF-C529R</t>
  </si>
  <si>
    <t>C11CG79401</t>
  </si>
  <si>
    <t>WF-C529RDW - Imprimante couleur A4 - 24/24ppm - 1 magasin 250 feuilles*</t>
  </si>
  <si>
    <t>Réservoir pour WF-C5x9RDW: 10000 pages Noir (XL) (1)</t>
  </si>
  <si>
    <t>Réservoir pour WF-C5x9RDW : 5000 pages Cyan (XL)  (1)</t>
  </si>
  <si>
    <t>Réservoir pour WF-C5x9RDW : 5000 pages Magenta (XL) (1)</t>
  </si>
  <si>
    <t>Réservoir pour WF-C5x9RDW : 5000 pages jaune (XL) (1)</t>
  </si>
  <si>
    <t>Réservoir pour WF-C5x9RDW: 50000 pages Noir (XXL) (1)</t>
  </si>
  <si>
    <t>Réservoir pour WF-C5x9RDW : 20000 pages Cyan (XXL)  (1)</t>
  </si>
  <si>
    <t>Réservoir pour WF-C5x9RDW : 20000 pages Magenta (XXL) (1)</t>
  </si>
  <si>
    <t>Réservoir pour WF-C5x9RDW : 20000 pages jaune (XXL) (1)</t>
  </si>
  <si>
    <t>CP03OSSECG79</t>
  </si>
  <si>
    <t>Extension 3 ans Site WF-C529RDW</t>
  </si>
  <si>
    <t>CP04OSSECG79</t>
  </si>
  <si>
    <t>Extension 4 ans Site WF-C529RDW</t>
  </si>
  <si>
    <t>CP05OSSECG79</t>
  </si>
  <si>
    <t>Extension 5 ans Site WF-C529RDW</t>
  </si>
  <si>
    <t>CP03SPONCG79</t>
  </si>
  <si>
    <t>Extension 3 ans Pièces WF-C529RDWF</t>
  </si>
  <si>
    <t>CP04SPONCG79</t>
  </si>
  <si>
    <t>Extension 4 ans Pièces WF-C529RDWF</t>
  </si>
  <si>
    <t>CP05SPONCG79</t>
  </si>
  <si>
    <t>Extension 5 ans Pièces WF-C529RDWF</t>
  </si>
  <si>
    <t>Gamme RIPS A4</t>
  </si>
  <si>
    <t>Meuble support haut pour WF-C5x9RDW*</t>
  </si>
  <si>
    <t>Meuble support moyen pour WF-C5x9RDW**</t>
  </si>
  <si>
    <t>Meuble support bas pour WF-C5x9RDW***</t>
  </si>
  <si>
    <t>C13T671600</t>
  </si>
  <si>
    <t>Collecteur d'encre usagée (maintenance box) pour WF-C5x9RDW</t>
  </si>
  <si>
    <t>*sans magasin 500 feuilles</t>
  </si>
  <si>
    <t>***uniquement pour configuration avec 2 magasins 500 feuilles supplémentaire</t>
  </si>
  <si>
    <t>Options WF-C5x90</t>
  </si>
  <si>
    <t>WF-C5890DWF</t>
  </si>
  <si>
    <r>
      <t xml:space="preserve">CONFIG SANS BAC SUPPLEMENTAIRE </t>
    </r>
    <r>
      <rPr>
        <b/>
        <sz val="12"/>
        <color rgb="FFFF0000"/>
        <rFont val="Calibri"/>
        <family val="2"/>
        <scheme val="minor"/>
      </rPr>
      <t>X1 UNIT</t>
    </r>
  </si>
  <si>
    <t>C11CK23401</t>
  </si>
  <si>
    <t>WF-C5890DWF - MFP A4 couleur - 25/25ppm - 1 magasin 250 feuilles*</t>
  </si>
  <si>
    <r>
      <t xml:space="preserve">CONFIG SANS BAC SUPPLEMENTAIRE </t>
    </r>
    <r>
      <rPr>
        <b/>
        <sz val="12"/>
        <color rgb="FFFF0000"/>
        <rFont val="Calibri"/>
        <family val="2"/>
        <scheme val="minor"/>
      </rPr>
      <t>X10 UNITS</t>
    </r>
  </si>
  <si>
    <t>Cotation spécifique avec Code Promo = "FY24_Europe_WF-C5390_C5890"</t>
  </si>
  <si>
    <t>CONSOS L</t>
  </si>
  <si>
    <t>C13T11C140</t>
  </si>
  <si>
    <t>Réservoir pour WF-C53xx/58xx: 3000 pages Noir (L)</t>
  </si>
  <si>
    <t>C13T11C240</t>
  </si>
  <si>
    <t>Réservoir pour WF-C53xx/58xx : 3000 pages Cyan (L)</t>
  </si>
  <si>
    <t>C13T11C340</t>
  </si>
  <si>
    <t>Réservoir pour WF-C53xx/58xx : 3000 pages Magenta (L)</t>
  </si>
  <si>
    <t>C13T11C440</t>
  </si>
  <si>
    <t>Réservoir pour WF-C53xx/58xx : 3000 pages jaune (L)</t>
  </si>
  <si>
    <t>C13T11D140</t>
  </si>
  <si>
    <t>Réservoir pour WF-C53xx/58xx: 5000 pages Noir (XL)</t>
  </si>
  <si>
    <t>C13T11D240</t>
  </si>
  <si>
    <t>Réservoir pour WF-C53xx/58xx : 5000 pages Cyan (XL)</t>
  </si>
  <si>
    <t>C13T11D340</t>
  </si>
  <si>
    <t>Réservoir pour WF-C53xx/58xx : 5000 pages Magenta (XL)</t>
  </si>
  <si>
    <t>C13T11D440</t>
  </si>
  <si>
    <t>Réservoir pour WF-C53xx/58xx : 5000 pages jaune (XL)</t>
  </si>
  <si>
    <t>CONSOS XL + MONO XXL</t>
  </si>
  <si>
    <t>C13T11E140</t>
  </si>
  <si>
    <t>Réservoir pour WF-C53xx/58xx: 10000 pages Noir (XXL)</t>
  </si>
  <si>
    <t>CP03OSSECK23</t>
  </si>
  <si>
    <t>Extension 3 ans Site (1 an std + 2 ans) WF-C5890DWF</t>
  </si>
  <si>
    <t>CP04OSSECK23</t>
  </si>
  <si>
    <t>Extension 4 ans Site (1 an std + 3 ans) WF-C5890DWF</t>
  </si>
  <si>
    <t>CP05OSSECK23</t>
  </si>
  <si>
    <t>Extension 5 ans Site (1 an std + 4 ans) WF-C5890DWF</t>
  </si>
  <si>
    <t>WF-C5390DWF</t>
  </si>
  <si>
    <t>C11CK25401</t>
  </si>
  <si>
    <t>WF-C5390DWF - Imprimante couleur A4 - 25/25ppm - 1 magasin 250 feuilles*</t>
  </si>
  <si>
    <t>Extension 3 ans Site (1 an std + 2 ans) WF-C5390DWF</t>
  </si>
  <si>
    <t>Extension 4 ans Site (1 an std + 3 ans) WF-C5390DWF</t>
  </si>
  <si>
    <t>Extension 5 ans Site (1 an std + 4 ans) WF-C5390DWF</t>
  </si>
  <si>
    <t>Gamme WF-C5x90</t>
  </si>
  <si>
    <t>Meuble support haut pour WF-C5x90DWF*</t>
  </si>
  <si>
    <t>Meuble support moyen pour WF-C5x90DWF**</t>
  </si>
  <si>
    <t>Meuble support bas pour WF-C5x90DWF***</t>
  </si>
  <si>
    <t>Collecteur d'encre usagée (maintenance box) pour WF-C5x90DWF</t>
  </si>
  <si>
    <t>Rouleaux de prise papier pour magasin standard WF-C5x90DWF</t>
  </si>
  <si>
    <t>Rouleaux de prise papier pour magasins optionnels WF-C5x90DWF</t>
  </si>
  <si>
    <t>Options Mono A4</t>
  </si>
  <si>
    <t>WF-M5899</t>
  </si>
  <si>
    <t>C11CK76401</t>
  </si>
  <si>
    <t>WF-M5899DWF - MFP A4 monochrome - 25ppm - 1 magasin 250 feuilles*</t>
  </si>
  <si>
    <t>C13T12D140</t>
  </si>
  <si>
    <t>Réservoir pour WF-M5899DWF : 5 000 pages noir (L)</t>
  </si>
  <si>
    <t>C13T12E140</t>
  </si>
  <si>
    <t>Réservoir pour WF-M5899DWF : 10 000 pages noir (XL)</t>
  </si>
  <si>
    <t>C13T12F140</t>
  </si>
  <si>
    <t>Réservoir pour WF-M5899DWF : 40 000 pages noir (XXL)</t>
  </si>
  <si>
    <t>CP03OSSECK76</t>
  </si>
  <si>
    <t>Extension 3 ans Site pour WF-M5899DWF</t>
  </si>
  <si>
    <t>CP04OSSECK76</t>
  </si>
  <si>
    <t>Extension 4 ans Site pour WF-M5899DWF</t>
  </si>
  <si>
    <t>CP05OSSECK76</t>
  </si>
  <si>
    <t>Extension 5 ans Site pour WF-M5899DWF</t>
  </si>
  <si>
    <t>CP03SPONCK76</t>
  </si>
  <si>
    <t>Extension 3 ans Pièces pour WF-M5899DWF</t>
  </si>
  <si>
    <t>CP04SPONCK76</t>
  </si>
  <si>
    <t>Extension 4 ans Pièces pour WF-M5899DWF</t>
  </si>
  <si>
    <t>CP05SPONCK76</t>
  </si>
  <si>
    <t>Extension 5 ans Pièces pour WF-M5899DWF</t>
  </si>
  <si>
    <t>*encre d'initialisation inclus</t>
  </si>
  <si>
    <t>WF-M5399</t>
  </si>
  <si>
    <t>C11CK77401</t>
  </si>
  <si>
    <t>WF-M5399DW - Imprimante A4 monochrome - 25ppm - 1 magasin 250 feuilles*</t>
  </si>
  <si>
    <t>Réservoir pour WF-M5399DWF : 5 000 pages noir (L)</t>
  </si>
  <si>
    <t>Réservoir pour WF-M5399DWF : 10 000 pages noir (XL)</t>
  </si>
  <si>
    <t>Réservoir pour WF-M5399DWF : 40 000 pages noir (XXL)</t>
  </si>
  <si>
    <t>Extension 3 ans Site pour WF-M5399DWF</t>
  </si>
  <si>
    <t>Extension 4 ans Site pour WF-M5399DWF</t>
  </si>
  <si>
    <t>Extension 5 ans Site pour WF-M5399DWF</t>
  </si>
  <si>
    <t>Extension 3 ans Pièces pour WF-M5399DWF</t>
  </si>
  <si>
    <t>Extension 4 ans Pièces pour WF-M5399DWF</t>
  </si>
  <si>
    <t>Extension 5 ans Pièces pour WF-M5399DWF</t>
  </si>
  <si>
    <t>Gamme Mono A4</t>
  </si>
  <si>
    <t>Meuble support haut pour WF-M5x99*</t>
  </si>
  <si>
    <t>Meuble support moyen pour WF-M5x99**</t>
  </si>
  <si>
    <t>Meuble support bas pour WF-M5x99***</t>
  </si>
  <si>
    <t>C13T966140</t>
  </si>
  <si>
    <t>Réservoir pour WF-M5299/M5799 : 40 000 pages noir (XXL)</t>
  </si>
  <si>
    <t>C13T965140</t>
  </si>
  <si>
    <t>Réservoir pour WF-M5299/M5799 : 10 000 pages noir (XL)</t>
  </si>
  <si>
    <t>C13T964140</t>
  </si>
  <si>
    <t>Réservoir pour WF-M5299/M5799 : 5 000 pages noir (L)</t>
  </si>
  <si>
    <t>Collecteur d'encre usagée (maintenance box) pour WF-M5399/M5899</t>
  </si>
  <si>
    <t>Rouleaux de prise papier pour magasin standard WF-M5399/M5899</t>
  </si>
  <si>
    <t>Rouleaux de prise papier pour magasins optionnels WF-M5399/M5899</t>
  </si>
  <si>
    <t>WF-E</t>
  </si>
  <si>
    <t>C12C933261</t>
  </si>
  <si>
    <t>Module de finition</t>
  </si>
  <si>
    <t>C12C933081</t>
  </si>
  <si>
    <t>Unité de transport (obligatoire avec le module de finition)</t>
  </si>
  <si>
    <t>Magasin papier optionnel très haute capacité</t>
  </si>
  <si>
    <t>Verrous pour magasin papier x4</t>
  </si>
  <si>
    <t>C13T887100</t>
  </si>
  <si>
    <t>Réservoir 50000 pages Noir pour WF-C17590D4TWF (2 nécessaires)</t>
  </si>
  <si>
    <t>C13T887200</t>
  </si>
  <si>
    <t>Réservoir 50000 pages Cyan pour WF-C17590D4TWF</t>
  </si>
  <si>
    <t>C13T887300</t>
  </si>
  <si>
    <t>Réservoir 50000 pages Magenta pour WF-C17590D4TWF</t>
  </si>
  <si>
    <t>C13T887400</t>
  </si>
  <si>
    <t>Réservoir 50000 pages Jaune pour WF-C17590D4TWF</t>
  </si>
  <si>
    <t>C13T858100</t>
  </si>
  <si>
    <t>Réservoir 50000 pages Noir pour WF-C20590D4TWF (2 nécessaires)</t>
  </si>
  <si>
    <t>C13T858200</t>
  </si>
  <si>
    <t>Réservoir 50000 pages Cyan pour WF-C20590D4TWF</t>
  </si>
  <si>
    <t>C13T858300</t>
  </si>
  <si>
    <t>Réservoir 50000 pages Magenta pour WF-C20590D4TWF</t>
  </si>
  <si>
    <t>C13T858400</t>
  </si>
  <si>
    <t>Réservoir 50000 pages Jaune pour WF-C20590D4TWF</t>
  </si>
  <si>
    <t>Réservoir 60000 pages Noir pour WF-M20590D4TW (2 nécessaires)</t>
  </si>
  <si>
    <t>C13S210061</t>
  </si>
  <si>
    <t>Cartouches d'agrafes pour module de finition (3 x 5000)</t>
  </si>
  <si>
    <t>RIPS A3</t>
  </si>
  <si>
    <t>Magasin 500 feuilles pour WF-C869R</t>
  </si>
  <si>
    <t>C12C932891</t>
  </si>
  <si>
    <t>Meuble bas support pour WF-C869R</t>
  </si>
  <si>
    <t>C12C932921</t>
  </si>
  <si>
    <t>Support de lecteur de badges pour WF-C869R</t>
  </si>
  <si>
    <t>C13T97310N</t>
  </si>
  <si>
    <t>Réservoir pour WF-C869R : 22 500 pages Noir (XL)</t>
  </si>
  <si>
    <t>C13T97320N</t>
  </si>
  <si>
    <t>Réservoir pour WF-C869R : 22 000 pages Cyan (XL)</t>
  </si>
  <si>
    <t>C13T97330N</t>
  </si>
  <si>
    <t>Réservoir pour WF-C869R : 22 000 pages Magenta (XL)</t>
  </si>
  <si>
    <t>C13T97340N</t>
  </si>
  <si>
    <t>Réservoir pour WF-C869R : 22 000 pages jaune (XL)</t>
  </si>
  <si>
    <t>C13T97410N</t>
  </si>
  <si>
    <t>Réservoir pour WF-C869R : 86 000 pages Noir (XXL)</t>
  </si>
  <si>
    <t>C13T97420N</t>
  </si>
  <si>
    <t>Réservoir pour WF-C869R : 84 000 pages Cyan (XXL)</t>
  </si>
  <si>
    <t>C13T97430N</t>
  </si>
  <si>
    <t>Réservoir pour WF-C869R : 84 000 pages Magenta (XXL)</t>
  </si>
  <si>
    <t>C13T97440N</t>
  </si>
  <si>
    <t>Réservoir pour WF-C869R : 84 000 pages Jaune (XXL)</t>
  </si>
  <si>
    <t>Collecteur d'encre usagée (maintenance box) pour WF-C869R</t>
  </si>
  <si>
    <t>C13S210048</t>
  </si>
  <si>
    <t>Rouleau d'entrainement pour bac papier standard pour WF-C869R 200 000 pages</t>
  </si>
  <si>
    <t>C13S210049</t>
  </si>
  <si>
    <t>Rouleau d'entrainement pour bac papier optionnel pour WF-C869R 200 000 pages</t>
  </si>
  <si>
    <t>C13T83914N</t>
  </si>
  <si>
    <t>Réservoir pour WF-R8590 : 20000 pages Noir (XL)</t>
  </si>
  <si>
    <t>C13T83924N</t>
  </si>
  <si>
    <t>Réservoir pour WF-R8590 : 20000 pages Cyan (XL)</t>
  </si>
  <si>
    <t>C13T83934N</t>
  </si>
  <si>
    <t>Réservoir pour WF-R8590 : 20000 pages Magenta (XL)</t>
  </si>
  <si>
    <t>C13T83944N</t>
  </si>
  <si>
    <t>Réservoir pour WF-R8590 : 20000 pages jaune (XL)</t>
  </si>
  <si>
    <t>C13T869140</t>
  </si>
  <si>
    <t>Réservoir pour WF-R8590 : 75000 pages Noir (XXL)</t>
  </si>
  <si>
    <t>C13T869240</t>
  </si>
  <si>
    <t>Réservoir pour WF-R8590 : 75000 pages Cyan (XXL)</t>
  </si>
  <si>
    <t>C13T869340</t>
  </si>
  <si>
    <t>Réservoir pour WF-R8590 : 75000 pages Magenta (XXL)</t>
  </si>
  <si>
    <t>C13T869440</t>
  </si>
  <si>
    <t>Réservoir pour WF-R8590 : 75000 pages Jaune (XXL)</t>
  </si>
  <si>
    <t>C13S990011</t>
  </si>
  <si>
    <t>Rouleau d'entrainement pour bac papier standard pour WF-R8590 200 000 pages</t>
  </si>
  <si>
    <t>C13S990021</t>
  </si>
  <si>
    <t>Rouleau d'entrainement pour bac papier optionnel pour WF-R8590 200 000 pages</t>
  </si>
  <si>
    <t>Meuble bas support pour WF-R8590</t>
  </si>
  <si>
    <t>RIPS A4</t>
  </si>
  <si>
    <t>C13T838140</t>
  </si>
  <si>
    <t>Réservoir pour WF-R5xxx : 20000 pages Noir (XL)</t>
  </si>
  <si>
    <t>C13T838240</t>
  </si>
  <si>
    <t>Réservoir pour WF-R5xxx : 20000 pages Cyan (XL)</t>
  </si>
  <si>
    <t>C13T838340</t>
  </si>
  <si>
    <t>Réservoir pour WF-R5xxx : 20000 pages Magenta (XL)</t>
  </si>
  <si>
    <t>C13T838440</t>
  </si>
  <si>
    <t>Réservoir pour WF-R5xxx : 20000 pages Jaune (XL)</t>
  </si>
  <si>
    <t>C13T878140</t>
  </si>
  <si>
    <t>Réservoir pour WF-R5xxx : 75000 pages Noir (XXL)</t>
  </si>
  <si>
    <t>C13T878240</t>
  </si>
  <si>
    <t>Réservoir pour WF-R5xxx : 50000 pages Cyan (XXL)</t>
  </si>
  <si>
    <t>C13T878340</t>
  </si>
  <si>
    <t>Réservoir pour WF-R5xxx : 50000 pages Magenta (XXL)</t>
  </si>
  <si>
    <t>C13T878440</t>
  </si>
  <si>
    <t>Réservoir pour WF-R5xxx : 50000 pages Jaune (XXL)</t>
  </si>
  <si>
    <t>C13T671000</t>
  </si>
  <si>
    <t>Collecteur d'encre usagée (maintenance box) pour WF-R5xxx</t>
  </si>
  <si>
    <t>BIJ PRO OP Mono</t>
  </si>
  <si>
    <t>Collecteur d'encre usagée (maintenance box) pour WF-M5299/M5799</t>
  </si>
  <si>
    <t>EPSON PRINT ADMIN</t>
  </si>
  <si>
    <t>SEEPA0001</t>
  </si>
  <si>
    <t>1 MFP supplémentaire</t>
  </si>
  <si>
    <t>SEEPA0002</t>
  </si>
  <si>
    <t>Pack de 5 MFPs supplémentaires</t>
  </si>
  <si>
    <t>SEEPA0003</t>
  </si>
  <si>
    <t>Pack de 20 MFPs supplémentaires</t>
  </si>
  <si>
    <t>SEEPA0004</t>
  </si>
  <si>
    <t>Pack de 50 MFPs supplémentaires</t>
  </si>
  <si>
    <t>EPA ADVANCED WORKFLOWS</t>
  </si>
  <si>
    <t>C12C938801</t>
  </si>
  <si>
    <t>EPA Advanced Workflows - 1 MFP</t>
  </si>
  <si>
    <t>C12C938811</t>
  </si>
  <si>
    <t>EPA Advanced Workflows - 5 MFPs</t>
  </si>
  <si>
    <t>C12C938821</t>
  </si>
  <si>
    <t>EPA Advanced Workflows - 20 MFPs</t>
  </si>
  <si>
    <t>C12C938831</t>
  </si>
  <si>
    <t>EPA Advanced Workflows - 50 MFPs</t>
  </si>
  <si>
    <t>DOCUMENT CAPTURE PRO</t>
  </si>
  <si>
    <t>C12C938761</t>
  </si>
  <si>
    <t>DCP Enhanced OCR - 1 poste de travail</t>
  </si>
  <si>
    <t>AM-C5000 - MFP A4/A3 couleur - 50/50 ppm - 2 magasins**</t>
  </si>
  <si>
    <t>WF-C879RDWF - MFP A4/A3+ couleur - 26/25ppm - 1 magasin 250 feuilles**</t>
  </si>
  <si>
    <t>WF-C878RDWF - MFP A4/A3+ couleur - 25/24ppm - 1 magasin 250 feuilles**</t>
  </si>
  <si>
    <t>WF-C579RDWF - MFP A4 couleur - 24/24ppm - 1 magasin 250 feuilles**</t>
  </si>
  <si>
    <t>**encres d'initialisation inclus</t>
  </si>
  <si>
    <r>
      <t xml:space="preserve">CONFIG 2 BACS + MEUBLE  </t>
    </r>
    <r>
      <rPr>
        <b/>
        <sz val="12"/>
        <color rgb="FFFF0000"/>
        <rFont val="Calibri"/>
        <family val="2"/>
        <scheme val="minor"/>
      </rPr>
      <t>X5 UNIT</t>
    </r>
  </si>
  <si>
    <r>
      <t xml:space="preserve">CONFIG 4 BACS  </t>
    </r>
    <r>
      <rPr>
        <b/>
        <sz val="12"/>
        <color rgb="FFFF0000"/>
        <rFont val="Calibri"/>
        <family val="2"/>
        <scheme val="minor"/>
      </rPr>
      <t>X5 UNIT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</si>
</sst>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4" formatCode="_-* #,##0.00\ &quot;€&quot;_-;\-* #,##0.00\ &quot;€&quot;_-;_-* &quot;-&quot;??\ &quot;€&quot;_-;_-@_-"/>
    <numFmt numFmtId="43" formatCode="_-* #,##0.00_-;\-* #,##0.00_-;_-* &quot;-&quot;??_-;_-@_-"/>
    <numFmt numFmtId="164" formatCode="#,##0.00\ &quot;€&quot;"/>
    <numFmt numFmtId="165" formatCode="#,##0.0000\ &quot;€&quot;"/>
    <numFmt numFmtId="166" formatCode="#,##0.000\ &quot;€&quot;"/>
    <numFmt numFmtId="167" formatCode="#,##0\ &quot;€&quot;"/>
    <numFmt numFmtId="168" formatCode="#,##0.00000\ &quot;€&quot;"/>
    <numFmt numFmtId="169" formatCode="[$€-2]\ #,##0.00;[Red]\-[$€-2]\ #,##0.00"/>
  </numFmts>
  <fonts count="3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48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name val="Calibri"/>
      <family val="2"/>
      <scheme val="minor"/>
    </font>
    <font>
      <i/>
      <sz val="12"/>
      <color rgb="FFFF0000"/>
      <name val="Calibri"/>
      <family val="2"/>
      <scheme val="minor"/>
    </font>
    <font>
      <b/>
      <sz val="12"/>
      <name val="Calibri"/>
      <family val="2"/>
      <scheme val="minor"/>
    </font>
    <font>
      <sz val="11"/>
      <name val="Calibri"/>
      <family val="2"/>
      <scheme val="minor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0"/>
      <color theme="10"/>
      <name val="Arial"/>
      <family val="2"/>
    </font>
    <font>
      <sz val="10"/>
      <color rgb="FF000000"/>
      <name val="Arial"/>
      <family val="2"/>
    </font>
    <font>
      <u/>
      <sz val="12"/>
      <color theme="10"/>
      <name val="Calibri"/>
      <family val="2"/>
      <scheme val="minor"/>
    </font>
    <font>
      <u/>
      <sz val="14"/>
      <color theme="10"/>
      <name val="Calibri"/>
      <family val="2"/>
      <scheme val="minor"/>
    </font>
    <font>
      <u/>
      <sz val="18"/>
      <color theme="10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color rgb="FF000000"/>
      <name val="Calibri"/>
      <family val="2"/>
      <scheme val="minor"/>
    </font>
    <font>
      <b/>
      <sz val="12"/>
      <color rgb="FF8A8A8A"/>
      <name val="Calibri"/>
      <family val="2"/>
      <scheme val="minor"/>
    </font>
    <font>
      <sz val="10"/>
      <color rgb="FF8A8A8A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8A8A8A"/>
      <name val="Calibri"/>
      <family val="2"/>
      <scheme val="minor"/>
    </font>
    <font>
      <sz val="12"/>
      <color rgb="FF323232"/>
      <name val="Calibri"/>
      <family val="2"/>
      <scheme val="minor"/>
    </font>
    <font>
      <sz val="40"/>
      <color rgb="FF002060"/>
      <name val="Calibri"/>
      <family val="2"/>
      <scheme val="minor"/>
    </font>
    <font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-0.499984740745262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/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thin">
        <color indexed="64"/>
      </top>
      <bottom style="dashed">
        <color indexed="64"/>
      </bottom>
      <diagonal/>
    </border>
    <border>
      <left style="dashed">
        <color indexed="64"/>
      </left>
      <right/>
      <top/>
      <bottom style="dashed">
        <color indexed="64"/>
      </bottom>
      <diagonal/>
    </border>
  </borders>
  <cellStyleXfs count="10">
    <xf numFmtId="0" fontId="0" fillId="0" borderId="0"/>
    <xf numFmtId="4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5" fillId="0" borderId="0"/>
    <xf numFmtId="4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108">
    <xf numFmtId="0" fontId="0" fillId="0" borderId="0" xfId="0"/>
    <xf numFmtId="0" fontId="3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3" fillId="4" borderId="4" xfId="0" applyFont="1" applyFill="1" applyBorder="1" applyAlignment="1">
      <alignment horizontal="left" vertical="center"/>
    </xf>
    <xf numFmtId="0" fontId="3" fillId="4" borderId="4" xfId="0" applyFont="1" applyFill="1" applyBorder="1" applyAlignment="1">
      <alignment vertical="center"/>
    </xf>
    <xf numFmtId="0" fontId="3" fillId="4" borderId="4" xfId="0" applyFont="1" applyFill="1" applyBorder="1" applyAlignment="1">
      <alignment horizontal="center" vertical="center" wrapText="1"/>
    </xf>
    <xf numFmtId="0" fontId="3" fillId="0" borderId="0" xfId="0" quotePrefix="1" applyFont="1" applyAlignment="1">
      <alignment vertical="center"/>
    </xf>
    <xf numFmtId="164" fontId="3" fillId="0" borderId="0" xfId="0" applyNumberFormat="1" applyFont="1" applyAlignment="1">
      <alignment horizontal="center" vertical="center"/>
    </xf>
    <xf numFmtId="0" fontId="7" fillId="5" borderId="4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left" vertical="center"/>
    </xf>
    <xf numFmtId="165" fontId="3" fillId="0" borderId="0" xfId="0" applyNumberFormat="1" applyFont="1" applyAlignment="1">
      <alignment horizontal="center" vertical="center"/>
    </xf>
    <xf numFmtId="166" fontId="3" fillId="0" borderId="0" xfId="0" applyNumberFormat="1" applyFont="1" applyAlignment="1">
      <alignment horizontal="center" vertical="center" wrapText="1"/>
    </xf>
    <xf numFmtId="167" fontId="3" fillId="0" borderId="0" xfId="0" applyNumberFormat="1" applyFont="1" applyAlignment="1">
      <alignment horizontal="center" vertical="center" wrapText="1"/>
    </xf>
    <xf numFmtId="0" fontId="9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164" fontId="5" fillId="0" borderId="0" xfId="0" applyNumberFormat="1" applyFont="1" applyAlignment="1">
      <alignment horizontal="center" vertical="center" wrapText="1"/>
    </xf>
    <xf numFmtId="0" fontId="3" fillId="0" borderId="4" xfId="0" applyFont="1" applyBorder="1" applyAlignment="1">
      <alignment horizontal="left" vertical="center"/>
    </xf>
    <xf numFmtId="0" fontId="3" fillId="0" borderId="4" xfId="0" applyFont="1" applyBorder="1" applyAlignment="1">
      <alignment vertical="center"/>
    </xf>
    <xf numFmtId="164" fontId="3" fillId="0" borderId="4" xfId="0" applyNumberFormat="1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164" fontId="3" fillId="0" borderId="0" xfId="0" applyNumberFormat="1" applyFont="1" applyAlignment="1">
      <alignment horizontal="center" vertical="center" wrapText="1"/>
    </xf>
    <xf numFmtId="0" fontId="3" fillId="0" borderId="5" xfId="0" applyFont="1" applyBorder="1" applyAlignment="1">
      <alignment horizontal="left" vertical="center"/>
    </xf>
    <xf numFmtId="0" fontId="3" fillId="0" borderId="5" xfId="0" applyFont="1" applyBorder="1" applyAlignment="1">
      <alignment vertical="center"/>
    </xf>
    <xf numFmtId="0" fontId="3" fillId="0" borderId="6" xfId="0" applyFont="1" applyBorder="1" applyAlignment="1">
      <alignment horizontal="left" vertical="center"/>
    </xf>
    <xf numFmtId="164" fontId="7" fillId="5" borderId="4" xfId="0" applyNumberFormat="1" applyFont="1" applyFill="1" applyBorder="1" applyAlignment="1">
      <alignment horizontal="center" vertical="center" wrapText="1"/>
    </xf>
    <xf numFmtId="164" fontId="5" fillId="0" borderId="4" xfId="0" applyNumberFormat="1" applyFont="1" applyBorder="1" applyAlignment="1">
      <alignment horizontal="center" vertical="center" wrapText="1"/>
    </xf>
    <xf numFmtId="165" fontId="8" fillId="0" borderId="4" xfId="1" applyNumberFormat="1" applyFont="1" applyFill="1" applyBorder="1" applyAlignment="1" applyProtection="1">
      <alignment horizontal="center" vertical="center" wrapText="1"/>
    </xf>
    <xf numFmtId="165" fontId="8" fillId="0" borderId="4" xfId="0" applyNumberFormat="1" applyFont="1" applyBorder="1" applyAlignment="1">
      <alignment horizontal="center" vertical="center" wrapText="1"/>
    </xf>
    <xf numFmtId="165" fontId="7" fillId="5" borderId="4" xfId="1" applyNumberFormat="1" applyFont="1" applyFill="1" applyBorder="1" applyAlignment="1" applyProtection="1">
      <alignment horizontal="center" vertical="center" wrapText="1"/>
    </xf>
    <xf numFmtId="165" fontId="7" fillId="5" borderId="4" xfId="0" applyNumberFormat="1" applyFont="1" applyFill="1" applyBorder="1" applyAlignment="1">
      <alignment horizontal="center" vertical="center" wrapText="1"/>
    </xf>
    <xf numFmtId="0" fontId="8" fillId="0" borderId="0" xfId="0" applyFont="1" applyAlignment="1">
      <alignment vertical="center"/>
    </xf>
    <xf numFmtId="0" fontId="10" fillId="9" borderId="0" xfId="0" applyFont="1" applyFill="1" applyAlignment="1">
      <alignment vertical="center"/>
    </xf>
    <xf numFmtId="0" fontId="10" fillId="9" borderId="0" xfId="0" applyFont="1" applyFill="1" applyAlignment="1">
      <alignment horizontal="center" vertical="center"/>
    </xf>
    <xf numFmtId="165" fontId="8" fillId="9" borderId="0" xfId="0" applyNumberFormat="1" applyFont="1" applyFill="1" applyAlignment="1">
      <alignment horizontal="center" vertical="center"/>
    </xf>
    <xf numFmtId="166" fontId="8" fillId="9" borderId="0" xfId="0" applyNumberFormat="1" applyFont="1" applyFill="1" applyAlignment="1">
      <alignment horizontal="center" vertical="center" wrapText="1"/>
    </xf>
    <xf numFmtId="167" fontId="8" fillId="0" borderId="0" xfId="0" applyNumberFormat="1" applyFont="1" applyAlignment="1">
      <alignment horizontal="center" vertical="center" wrapText="1"/>
    </xf>
    <xf numFmtId="0" fontId="11" fillId="0" borderId="0" xfId="0" applyFont="1" applyAlignment="1">
      <alignment vertical="center"/>
    </xf>
    <xf numFmtId="0" fontId="19" fillId="9" borderId="0" xfId="5" applyFont="1" applyFill="1"/>
    <xf numFmtId="0" fontId="20" fillId="9" borderId="0" xfId="6" applyFont="1" applyFill="1"/>
    <xf numFmtId="0" fontId="20" fillId="9" borderId="0" xfId="6" applyFont="1" applyFill="1" applyAlignment="1">
      <alignment vertical="top"/>
    </xf>
    <xf numFmtId="0" fontId="22" fillId="9" borderId="0" xfId="6" applyFont="1" applyFill="1" applyAlignment="1">
      <alignment horizontal="left" vertical="top"/>
    </xf>
    <xf numFmtId="0" fontId="20" fillId="9" borderId="0" xfId="6" quotePrefix="1" applyFont="1" applyFill="1"/>
    <xf numFmtId="49" fontId="8" fillId="9" borderId="0" xfId="6" applyNumberFormat="1" applyFont="1" applyFill="1" applyAlignment="1">
      <alignment horizontal="left"/>
    </xf>
    <xf numFmtId="0" fontId="24" fillId="9" borderId="0" xfId="6" applyFont="1" applyFill="1"/>
    <xf numFmtId="0" fontId="25" fillId="9" borderId="0" xfId="6" applyFont="1" applyFill="1" applyAlignment="1">
      <alignment horizontal="left" vertical="top"/>
    </xf>
    <xf numFmtId="0" fontId="16" fillId="9" borderId="0" xfId="5" applyFont="1" applyFill="1" applyAlignment="1">
      <alignment horizontal="left" vertical="top"/>
    </xf>
    <xf numFmtId="0" fontId="24" fillId="9" borderId="0" xfId="6" applyFont="1" applyFill="1" applyAlignment="1">
      <alignment horizontal="left" vertical="top" wrapText="1"/>
    </xf>
    <xf numFmtId="0" fontId="24" fillId="9" borderId="0" xfId="6" applyFont="1" applyFill="1" applyAlignment="1">
      <alignment horizontal="left" vertical="center" indent="1"/>
    </xf>
    <xf numFmtId="0" fontId="20" fillId="9" borderId="0" xfId="6" applyFont="1" applyFill="1" applyAlignment="1">
      <alignment horizontal="left" vertical="center" indent="1"/>
    </xf>
    <xf numFmtId="0" fontId="0" fillId="0" borderId="0" xfId="0" applyAlignment="1">
      <alignment horizontal="left" vertical="center" indent="1"/>
    </xf>
    <xf numFmtId="0" fontId="21" fillId="9" borderId="0" xfId="6" applyFont="1" applyFill="1" applyAlignment="1">
      <alignment horizontal="left" vertical="center" indent="1"/>
    </xf>
    <xf numFmtId="0" fontId="25" fillId="9" borderId="0" xfId="6" applyFont="1" applyFill="1" applyAlignment="1">
      <alignment horizontal="left" vertical="center" indent="1"/>
    </xf>
    <xf numFmtId="0" fontId="23" fillId="9" borderId="0" xfId="6" applyFont="1" applyFill="1" applyAlignment="1">
      <alignment horizontal="left" vertical="center" indent="1"/>
    </xf>
    <xf numFmtId="0" fontId="22" fillId="9" borderId="0" xfId="6" applyFont="1" applyFill="1" applyAlignment="1">
      <alignment horizontal="left" vertical="center" indent="1"/>
    </xf>
    <xf numFmtId="0" fontId="26" fillId="9" borderId="0" xfId="6" applyFont="1" applyFill="1" applyAlignment="1">
      <alignment horizontal="left" vertical="center" indent="1"/>
    </xf>
    <xf numFmtId="0" fontId="27" fillId="9" borderId="0" xfId="6" applyFont="1" applyFill="1"/>
    <xf numFmtId="0" fontId="28" fillId="3" borderId="0" xfId="6" applyFont="1" applyFill="1" applyAlignment="1">
      <alignment horizontal="left" vertical="center" indent="1"/>
    </xf>
    <xf numFmtId="0" fontId="29" fillId="9" borderId="0" xfId="6" applyFont="1" applyFill="1" applyAlignment="1">
      <alignment horizontal="left" vertical="center" indent="1"/>
    </xf>
    <xf numFmtId="0" fontId="28" fillId="5" borderId="0" xfId="6" applyFont="1" applyFill="1" applyAlignment="1">
      <alignment horizontal="left" vertical="center" indent="1"/>
    </xf>
    <xf numFmtId="0" fontId="17" fillId="9" borderId="0" xfId="4" applyFont="1" applyFill="1" applyAlignment="1">
      <alignment horizontal="left" vertical="center" indent="1"/>
    </xf>
    <xf numFmtId="0" fontId="17" fillId="9" borderId="0" xfId="5" applyFont="1" applyFill="1" applyAlignment="1">
      <alignment horizontal="left" vertical="center" indent="1"/>
    </xf>
    <xf numFmtId="0" fontId="29" fillId="9" borderId="0" xfId="6" applyFont="1" applyFill="1" applyAlignment="1">
      <alignment horizontal="left" vertical="center" wrapText="1" indent="1"/>
    </xf>
    <xf numFmtId="168" fontId="8" fillId="0" borderId="4" xfId="0" applyNumberFormat="1" applyFont="1" applyBorder="1" applyAlignment="1">
      <alignment horizontal="center" vertical="center" wrapText="1"/>
    </xf>
    <xf numFmtId="0" fontId="17" fillId="11" borderId="0" xfId="4" applyFont="1" applyFill="1" applyAlignment="1">
      <alignment horizontal="left" vertical="center" wrapText="1" indent="1"/>
    </xf>
    <xf numFmtId="169" fontId="0" fillId="0" borderId="0" xfId="0" applyNumberFormat="1"/>
    <xf numFmtId="0" fontId="17" fillId="13" borderId="0" xfId="4" applyFont="1" applyFill="1" applyAlignment="1">
      <alignment horizontal="left" vertical="center" indent="1"/>
    </xf>
    <xf numFmtId="0" fontId="3" fillId="0" borderId="8" xfId="0" applyFont="1" applyBorder="1" applyAlignment="1">
      <alignment vertical="center"/>
    </xf>
    <xf numFmtId="164" fontId="3" fillId="0" borderId="7" xfId="0" applyNumberFormat="1" applyFont="1" applyBorder="1" applyAlignment="1">
      <alignment horizontal="center" vertical="center" wrapText="1"/>
    </xf>
    <xf numFmtId="164" fontId="0" fillId="0" borderId="0" xfId="0" applyNumberFormat="1" applyAlignment="1">
      <alignment vertical="center"/>
    </xf>
    <xf numFmtId="164" fontId="8" fillId="0" borderId="4" xfId="0" applyNumberFormat="1" applyFont="1" applyBorder="1" applyAlignment="1">
      <alignment horizontal="center" vertical="center" wrapText="1"/>
    </xf>
    <xf numFmtId="0" fontId="17" fillId="0" borderId="0" xfId="4" applyFont="1" applyFill="1" applyAlignment="1">
      <alignment horizontal="left" vertical="center" indent="1"/>
    </xf>
    <xf numFmtId="0" fontId="18" fillId="9" borderId="1" xfId="4" applyFont="1" applyFill="1" applyBorder="1" applyAlignment="1">
      <alignment horizontal="center" vertical="center"/>
    </xf>
    <xf numFmtId="0" fontId="18" fillId="9" borderId="3" xfId="4" applyFont="1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7" fillId="5" borderId="3" xfId="0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center" vertical="center"/>
    </xf>
    <xf numFmtId="0" fontId="4" fillId="7" borderId="2" xfId="0" applyFont="1" applyFill="1" applyBorder="1" applyAlignment="1">
      <alignment horizontal="center" vertical="center"/>
    </xf>
    <xf numFmtId="0" fontId="4" fillId="7" borderId="3" xfId="0" applyFont="1" applyFill="1" applyBorder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0" fontId="4" fillId="3" borderId="2" xfId="0" applyFont="1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4" fillId="6" borderId="1" xfId="0" applyFont="1" applyFill="1" applyBorder="1" applyAlignment="1">
      <alignment horizontal="center" vertical="center"/>
    </xf>
    <xf numFmtId="0" fontId="4" fillId="6" borderId="2" xfId="0" applyFont="1" applyFill="1" applyBorder="1" applyAlignment="1">
      <alignment horizontal="center" vertical="center"/>
    </xf>
    <xf numFmtId="0" fontId="4" fillId="6" borderId="3" xfId="0" applyFont="1" applyFill="1" applyBorder="1" applyAlignment="1">
      <alignment horizontal="center" vertical="center"/>
    </xf>
    <xf numFmtId="0" fontId="4" fillId="8" borderId="1" xfId="0" applyFont="1" applyFill="1" applyBorder="1" applyAlignment="1">
      <alignment horizontal="center" vertical="center"/>
    </xf>
    <xf numFmtId="0" fontId="4" fillId="8" borderId="2" xfId="0" applyFont="1" applyFill="1" applyBorder="1" applyAlignment="1">
      <alignment horizontal="center" vertical="center"/>
    </xf>
    <xf numFmtId="0" fontId="4" fillId="15" borderId="1" xfId="0" applyFont="1" applyFill="1" applyBorder="1" applyAlignment="1">
      <alignment horizontal="center" vertical="center"/>
    </xf>
    <xf numFmtId="0" fontId="4" fillId="15" borderId="2" xfId="0" applyFont="1" applyFill="1" applyBorder="1" applyAlignment="1">
      <alignment horizontal="center" vertical="center"/>
    </xf>
    <xf numFmtId="0" fontId="4" fillId="15" borderId="3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4" fillId="5" borderId="2" xfId="0" applyFont="1" applyFill="1" applyBorder="1" applyAlignment="1">
      <alignment horizontal="center" vertical="center"/>
    </xf>
    <xf numFmtId="0" fontId="4" fillId="5" borderId="3" xfId="0" applyFont="1" applyFill="1" applyBorder="1" applyAlignment="1">
      <alignment horizontal="center" vertical="center"/>
    </xf>
    <xf numFmtId="0" fontId="4" fillId="14" borderId="1" xfId="0" applyFont="1" applyFill="1" applyBorder="1" applyAlignment="1">
      <alignment horizontal="center" vertical="center"/>
    </xf>
    <xf numFmtId="0" fontId="4" fillId="14" borderId="2" xfId="0" applyFont="1" applyFill="1" applyBorder="1" applyAlignment="1">
      <alignment horizontal="center" vertical="center"/>
    </xf>
    <xf numFmtId="0" fontId="4" fillId="14" borderId="3" xfId="0" applyFont="1" applyFill="1" applyBorder="1" applyAlignment="1">
      <alignment horizontal="center" vertical="center"/>
    </xf>
    <xf numFmtId="0" fontId="4" fillId="10" borderId="1" xfId="0" applyFont="1" applyFill="1" applyBorder="1" applyAlignment="1">
      <alignment horizontal="center" vertical="center"/>
    </xf>
    <xf numFmtId="0" fontId="4" fillId="10" borderId="2" xfId="0" applyFont="1" applyFill="1" applyBorder="1" applyAlignment="1">
      <alignment horizontal="center" vertical="center"/>
    </xf>
    <xf numFmtId="0" fontId="4" fillId="10" borderId="3" xfId="0" applyFont="1" applyFill="1" applyBorder="1" applyAlignment="1">
      <alignment horizontal="center" vertical="center"/>
    </xf>
    <xf numFmtId="0" fontId="4" fillId="12" borderId="1" xfId="0" applyFont="1" applyFill="1" applyBorder="1" applyAlignment="1">
      <alignment horizontal="center" vertical="center"/>
    </xf>
    <xf numFmtId="0" fontId="4" fillId="12" borderId="2" xfId="0" applyFont="1" applyFill="1" applyBorder="1" applyAlignment="1">
      <alignment horizontal="center" vertical="center"/>
    </xf>
    <xf numFmtId="0" fontId="4" fillId="12" borderId="3" xfId="0" applyFont="1" applyFill="1" applyBorder="1" applyAlignment="1">
      <alignment horizontal="center" vertical="center"/>
    </xf>
  </cellXfs>
  <cellStyles count="10">
    <cellStyle name="Lien hypertexte" xfId="4" builtinId="8"/>
    <cellStyle name="Lien hypertexte 2" xfId="5" xr:uid="{5F04651A-8482-4AAA-8C59-B354807F2616}"/>
    <cellStyle name="Milliers 2" xfId="3" xr:uid="{E8F4131C-DEB7-424B-8295-8B7952AA4B2D}"/>
    <cellStyle name="Milliers 2 2" xfId="9" xr:uid="{6571A48B-EFDD-441F-AFEB-189C577003B8}"/>
    <cellStyle name="Monétaire" xfId="1" builtinId="4"/>
    <cellStyle name="Monétaire 2" xfId="2" xr:uid="{CFD04EBC-289C-42A1-9938-26AA953B7C38}"/>
    <cellStyle name="Monétaire 2 2" xfId="8" xr:uid="{0FBA8FB8-AAC1-4B29-8A95-6739D2C86E54}"/>
    <cellStyle name="Monétaire 3" xfId="7" xr:uid="{E3B3563B-B3B3-468A-A57C-434F6E233EE4}"/>
    <cellStyle name="Normal" xfId="0" builtinId="0"/>
    <cellStyle name="Normal 2" xfId="6" xr:uid="{6F54B749-624D-47D4-BAEF-4B2CCF6B97CB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37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hyperlink" Target="http://www.epson.fr" TargetMode="Externa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7.png"/><Relationship Id="rId1" Type="http://schemas.openxmlformats.org/officeDocument/2006/relationships/image" Target="../media/image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4.png"/><Relationship Id="rId1" Type="http://schemas.openxmlformats.org/officeDocument/2006/relationships/image" Target="../media/image23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4.png"/><Relationship Id="rId1" Type="http://schemas.openxmlformats.org/officeDocument/2006/relationships/image" Target="../media/image25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4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4.png"/><Relationship Id="rId1" Type="http://schemas.openxmlformats.org/officeDocument/2006/relationships/image" Target="../media/image27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9.png"/><Relationship Id="rId1" Type="http://schemas.openxmlformats.org/officeDocument/2006/relationships/image" Target="../media/image28.jpe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.png"/><Relationship Id="rId1" Type="http://schemas.openxmlformats.org/officeDocument/2006/relationships/image" Target="../media/image32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.png"/><Relationship Id="rId1" Type="http://schemas.openxmlformats.org/officeDocument/2006/relationships/image" Target="../media/image3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4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4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4" Type="http://schemas.openxmlformats.org/officeDocument/2006/relationships/image" Target="../media/image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15.jpeg"/><Relationship Id="rId1" Type="http://schemas.openxmlformats.org/officeDocument/2006/relationships/image" Target="../media/image14.jpe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5818</xdr:rowOff>
    </xdr:from>
    <xdr:to>
      <xdr:col>1</xdr:col>
      <xdr:colOff>14968</xdr:colOff>
      <xdr:row>4</xdr:row>
      <xdr:rowOff>1687</xdr:rowOff>
    </xdr:to>
    <xdr:pic>
      <xdr:nvPicPr>
        <xdr:cNvPr id="3" name="Imag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56DF75E-9068-13B3-7C00-7E98E54404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818"/>
          <a:ext cx="3262993" cy="11388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1445560</xdr:colOff>
      <xdr:row>10</xdr:row>
      <xdr:rowOff>0</xdr:rowOff>
    </xdr:from>
    <xdr:to>
      <xdr:col>5</xdr:col>
      <xdr:colOff>740275</xdr:colOff>
      <xdr:row>20</xdr:row>
      <xdr:rowOff>95406</xdr:rowOff>
    </xdr:to>
    <xdr:pic>
      <xdr:nvPicPr>
        <xdr:cNvPr id="8" name="Picture 10">
          <a:extLst>
            <a:ext uri="{FF2B5EF4-FFF2-40B4-BE49-F238E27FC236}">
              <a16:creationId xmlns:a16="http://schemas.microsoft.com/office/drawing/2014/main" id="{4447DDE7-F571-480E-A5AF-3D3C237703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25" t="19142" r="36743" b="36798"/>
        <a:stretch/>
      </xdr:blipFill>
      <xdr:spPr bwMode="auto">
        <a:xfrm>
          <a:off x="10456210" y="3459816"/>
          <a:ext cx="2209365" cy="27624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605117</xdr:colOff>
      <xdr:row>8</xdr:row>
      <xdr:rowOff>190499</xdr:rowOff>
    </xdr:from>
    <xdr:to>
      <xdr:col>7</xdr:col>
      <xdr:colOff>1356599</xdr:colOff>
      <xdr:row>24</xdr:row>
      <xdr:rowOff>169838</xdr:rowOff>
    </xdr:to>
    <xdr:pic>
      <xdr:nvPicPr>
        <xdr:cNvPr id="9" name="Picture 1">
          <a:extLst>
            <a:ext uri="{FF2B5EF4-FFF2-40B4-BE49-F238E27FC236}">
              <a16:creationId xmlns:a16="http://schemas.microsoft.com/office/drawing/2014/main" id="{6514FA63-7328-4E9A-B1B0-5D6738E18A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700" t="19205" r="36669" b="11077"/>
        <a:stretch/>
      </xdr:blipFill>
      <xdr:spPr bwMode="auto">
        <a:xfrm>
          <a:off x="13987742" y="2809874"/>
          <a:ext cx="2208807" cy="436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10852</xdr:colOff>
      <xdr:row>40</xdr:row>
      <xdr:rowOff>14194</xdr:rowOff>
    </xdr:from>
    <xdr:to>
      <xdr:col>3</xdr:col>
      <xdr:colOff>1231316</xdr:colOff>
      <xdr:row>45</xdr:row>
      <xdr:rowOff>26894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ED1CBDA6-E245-4B3C-9C6D-BC4A1F9FA8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0852" y="11320929"/>
          <a:ext cx="10229993" cy="1189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1077258</xdr:colOff>
      <xdr:row>41</xdr:row>
      <xdr:rowOff>139700</xdr:rowOff>
    </xdr:from>
    <xdr:to>
      <xdr:col>5</xdr:col>
      <xdr:colOff>1251907</xdr:colOff>
      <xdr:row>45</xdr:row>
      <xdr:rowOff>68664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E887FA3D-D984-4155-BB3D-4893A972F0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543552" y="12387729"/>
          <a:ext cx="1631414" cy="8702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1155700</xdr:colOff>
      <xdr:row>45</xdr:row>
      <xdr:rowOff>139700</xdr:rowOff>
    </xdr:from>
    <xdr:to>
      <xdr:col>5</xdr:col>
      <xdr:colOff>1330349</xdr:colOff>
      <xdr:row>49</xdr:row>
      <xdr:rowOff>68664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EDD9660-0E76-4BC5-A68D-A534845BFB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623675" y="19999325"/>
          <a:ext cx="1631974" cy="881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235325</xdr:colOff>
      <xdr:row>14</xdr:row>
      <xdr:rowOff>156882</xdr:rowOff>
    </xdr:from>
    <xdr:to>
      <xdr:col>5</xdr:col>
      <xdr:colOff>986805</xdr:colOff>
      <xdr:row>25</xdr:row>
      <xdr:rowOff>16965</xdr:rowOff>
    </xdr:to>
    <xdr:pic>
      <xdr:nvPicPr>
        <xdr:cNvPr id="3" name="Picture 10">
          <a:extLst>
            <a:ext uri="{FF2B5EF4-FFF2-40B4-BE49-F238E27FC236}">
              <a16:creationId xmlns:a16="http://schemas.microsoft.com/office/drawing/2014/main" id="{B6C428E8-0B84-4F2A-9888-1A16AB963B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25" t="19142" r="36743" b="36798"/>
        <a:stretch/>
      </xdr:blipFill>
      <xdr:spPr bwMode="auto">
        <a:xfrm>
          <a:off x="10701619" y="4471147"/>
          <a:ext cx="2208245" cy="2739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134469</xdr:colOff>
      <xdr:row>8</xdr:row>
      <xdr:rowOff>190499</xdr:rowOff>
    </xdr:from>
    <xdr:to>
      <xdr:col>9</xdr:col>
      <xdr:colOff>885950</xdr:colOff>
      <xdr:row>24</xdr:row>
      <xdr:rowOff>216342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B113A384-3BBF-4895-A0A6-9DA5C83A4E1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700" t="19205" r="36669" b="11077"/>
        <a:stretch/>
      </xdr:blipFill>
      <xdr:spPr bwMode="auto">
        <a:xfrm>
          <a:off x="16427822" y="2801470"/>
          <a:ext cx="2208246" cy="4373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2577</xdr:colOff>
      <xdr:row>44</xdr:row>
      <xdr:rowOff>11205</xdr:rowOff>
    </xdr:from>
    <xdr:to>
      <xdr:col>3</xdr:col>
      <xdr:colOff>1303592</xdr:colOff>
      <xdr:row>49</xdr:row>
      <xdr:rowOff>23905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43C3AAEF-FC83-4752-A327-77E935E40E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2577" y="25302881"/>
          <a:ext cx="10310544" cy="1189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112059</xdr:colOff>
      <xdr:row>8</xdr:row>
      <xdr:rowOff>190502</xdr:rowOff>
    </xdr:from>
    <xdr:to>
      <xdr:col>7</xdr:col>
      <xdr:colOff>980838</xdr:colOff>
      <xdr:row>25</xdr:row>
      <xdr:rowOff>30820</xdr:rowOff>
    </xdr:to>
    <xdr:pic>
      <xdr:nvPicPr>
        <xdr:cNvPr id="10" name="図 5">
          <a:extLst>
            <a:ext uri="{FF2B5EF4-FFF2-40B4-BE49-F238E27FC236}">
              <a16:creationId xmlns:a16="http://schemas.microsoft.com/office/drawing/2014/main" id="{AEC655EF-F557-4B42-B4BD-387E1BD25E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843" t="21988" r="38709" b="20915"/>
        <a:stretch/>
      </xdr:blipFill>
      <xdr:spPr>
        <a:xfrm>
          <a:off x="13491883" y="2801473"/>
          <a:ext cx="2325543" cy="4423523"/>
        </a:xfrm>
        <a:prstGeom prst="rect">
          <a:avLst/>
        </a:prstGeom>
        <a:ln>
          <a:noFill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235324</xdr:colOff>
      <xdr:row>12</xdr:row>
      <xdr:rowOff>212913</xdr:rowOff>
    </xdr:from>
    <xdr:ext cx="2868706" cy="3059206"/>
    <xdr:pic>
      <xdr:nvPicPr>
        <xdr:cNvPr id="2" name="Image 1">
          <a:extLst>
            <a:ext uri="{FF2B5EF4-FFF2-40B4-BE49-F238E27FC236}">
              <a16:creationId xmlns:a16="http://schemas.microsoft.com/office/drawing/2014/main" id="{3577B607-E549-48C7-A57D-ACC9BF3C7A9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47" t="17324" r="16109" b="10966"/>
        <a:stretch/>
      </xdr:blipFill>
      <xdr:spPr bwMode="auto">
        <a:xfrm>
          <a:off x="8788774" y="4070538"/>
          <a:ext cx="2868706" cy="3059206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0</xdr:col>
      <xdr:colOff>0</xdr:colOff>
      <xdr:row>55</xdr:row>
      <xdr:rowOff>235323</xdr:rowOff>
    </xdr:from>
    <xdr:to>
      <xdr:col>5</xdr:col>
      <xdr:colOff>635373</xdr:colOff>
      <xdr:row>61</xdr:row>
      <xdr:rowOff>40341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DC9A160E-A4A4-4AD4-953F-1FD35032F2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54617"/>
          <a:ext cx="10485344" cy="1216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470647</xdr:colOff>
      <xdr:row>56</xdr:row>
      <xdr:rowOff>212910</xdr:rowOff>
    </xdr:from>
    <xdr:to>
      <xdr:col>8</xdr:col>
      <xdr:colOff>817120</xdr:colOff>
      <xdr:row>60</xdr:row>
      <xdr:rowOff>165780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A145834E-A7F7-43D8-A10E-E2935F7B9B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934265" y="15867528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593911</xdr:colOff>
      <xdr:row>12</xdr:row>
      <xdr:rowOff>123264</xdr:rowOff>
    </xdr:from>
    <xdr:ext cx="2958354" cy="3076688"/>
    <xdr:pic>
      <xdr:nvPicPr>
        <xdr:cNvPr id="2" name="Image 1">
          <a:extLst>
            <a:ext uri="{FF2B5EF4-FFF2-40B4-BE49-F238E27FC236}">
              <a16:creationId xmlns:a16="http://schemas.microsoft.com/office/drawing/2014/main" id="{975E9038-CB92-4F3A-86D5-52BDC31627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46" t="17072" r="15904" b="11690"/>
        <a:stretch/>
      </xdr:blipFill>
      <xdr:spPr bwMode="auto">
        <a:xfrm>
          <a:off x="9509311" y="3980889"/>
          <a:ext cx="2958354" cy="3076688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0</xdr:col>
      <xdr:colOff>0</xdr:colOff>
      <xdr:row>55</xdr:row>
      <xdr:rowOff>224118</xdr:rowOff>
    </xdr:from>
    <xdr:to>
      <xdr:col>5</xdr:col>
      <xdr:colOff>276785</xdr:colOff>
      <xdr:row>61</xdr:row>
      <xdr:rowOff>29136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1A51E9FB-417F-405A-ABD8-8681BCF7C0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43412"/>
          <a:ext cx="10485344" cy="1216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112059</xdr:colOff>
      <xdr:row>56</xdr:row>
      <xdr:rowOff>201705</xdr:rowOff>
    </xdr:from>
    <xdr:to>
      <xdr:col>8</xdr:col>
      <xdr:colOff>458532</xdr:colOff>
      <xdr:row>60</xdr:row>
      <xdr:rowOff>154575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9A0C6807-F0F3-4E11-B9AE-7A6867B666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934265" y="15856323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996764</xdr:colOff>
      <xdr:row>7</xdr:row>
      <xdr:rowOff>146236</xdr:rowOff>
    </xdr:from>
    <xdr:ext cx="2860038" cy="2958353"/>
    <xdr:pic>
      <xdr:nvPicPr>
        <xdr:cNvPr id="8" name="Image 7">
          <a:extLst>
            <a:ext uri="{FF2B5EF4-FFF2-40B4-BE49-F238E27FC236}">
              <a16:creationId xmlns:a16="http://schemas.microsoft.com/office/drawing/2014/main" id="{0E5ADC70-5F03-4C1D-A8BE-03230936371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07" t="1576" r="2209" b="591"/>
        <a:stretch/>
      </xdr:blipFill>
      <xdr:spPr bwMode="auto">
        <a:xfrm>
          <a:off x="8121464" y="2336986"/>
          <a:ext cx="2860038" cy="2958353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0</xdr:col>
      <xdr:colOff>0</xdr:colOff>
      <xdr:row>47</xdr:row>
      <xdr:rowOff>22412</xdr:rowOff>
    </xdr:from>
    <xdr:to>
      <xdr:col>5</xdr:col>
      <xdr:colOff>635373</xdr:colOff>
      <xdr:row>52</xdr:row>
      <xdr:rowOff>62753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948FA67B-BEEA-737B-AA17-78C87933AA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923059"/>
          <a:ext cx="10485344" cy="1216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470647</xdr:colOff>
      <xdr:row>48</xdr:row>
      <xdr:rowOff>33617</xdr:rowOff>
    </xdr:from>
    <xdr:to>
      <xdr:col>8</xdr:col>
      <xdr:colOff>817120</xdr:colOff>
      <xdr:row>51</xdr:row>
      <xdr:rowOff>221810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3B490D77-18B1-4A38-9940-2114AB35CC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788588" y="12135970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742951</xdr:colOff>
      <xdr:row>9</xdr:row>
      <xdr:rowOff>76199</xdr:rowOff>
    </xdr:from>
    <xdr:ext cx="2928966" cy="2752725"/>
    <xdr:pic>
      <xdr:nvPicPr>
        <xdr:cNvPr id="2" name="Image 1">
          <a:extLst>
            <a:ext uri="{FF2B5EF4-FFF2-40B4-BE49-F238E27FC236}">
              <a16:creationId xmlns:a16="http://schemas.microsoft.com/office/drawing/2014/main" id="{F5784B17-09F6-4AAE-B942-EBD8D79F270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795" t="-1402" r="-460" b="-4205"/>
        <a:stretch/>
      </xdr:blipFill>
      <xdr:spPr bwMode="auto">
        <a:xfrm>
          <a:off x="7867651" y="2666999"/>
          <a:ext cx="2928966" cy="2752725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0</xdr:col>
      <xdr:colOff>0</xdr:colOff>
      <xdr:row>47</xdr:row>
      <xdr:rowOff>33618</xdr:rowOff>
    </xdr:from>
    <xdr:to>
      <xdr:col>5</xdr:col>
      <xdr:colOff>276785</xdr:colOff>
      <xdr:row>52</xdr:row>
      <xdr:rowOff>73959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F181E0CA-2078-46F8-B195-A28EF037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934265"/>
          <a:ext cx="10485344" cy="1216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56029</xdr:colOff>
      <xdr:row>48</xdr:row>
      <xdr:rowOff>44823</xdr:rowOff>
    </xdr:from>
    <xdr:to>
      <xdr:col>8</xdr:col>
      <xdr:colOff>402502</xdr:colOff>
      <xdr:row>51</xdr:row>
      <xdr:rowOff>233016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9465496B-F05E-4E88-A97C-8E5925898D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788588" y="12147176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470647</xdr:colOff>
      <xdr:row>48</xdr:row>
      <xdr:rowOff>33617</xdr:rowOff>
    </xdr:from>
    <xdr:to>
      <xdr:col>8</xdr:col>
      <xdr:colOff>817120</xdr:colOff>
      <xdr:row>51</xdr:row>
      <xdr:rowOff>221810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6EB1CD0-7402-4634-B124-CCC8447502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919697" y="12044642"/>
          <a:ext cx="1632348" cy="8874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1202083</xdr:colOff>
      <xdr:row>7</xdr:row>
      <xdr:rowOff>122754</xdr:rowOff>
    </xdr:from>
    <xdr:ext cx="2974652" cy="2679225"/>
    <xdr:pic>
      <xdr:nvPicPr>
        <xdr:cNvPr id="2" name="Image 1">
          <a:extLst>
            <a:ext uri="{FF2B5EF4-FFF2-40B4-BE49-F238E27FC236}">
              <a16:creationId xmlns:a16="http://schemas.microsoft.com/office/drawing/2014/main" id="{02FC26E6-6414-45B4-B2BD-9EF930F61CF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2" t="361" r="-321" b="16"/>
        <a:stretch/>
      </xdr:blipFill>
      <xdr:spPr bwMode="auto">
        <a:xfrm>
          <a:off x="8474701" y="2498401"/>
          <a:ext cx="2974652" cy="2679225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0</xdr:col>
      <xdr:colOff>0</xdr:colOff>
      <xdr:row>48</xdr:row>
      <xdr:rowOff>212911</xdr:rowOff>
    </xdr:from>
    <xdr:to>
      <xdr:col>1</xdr:col>
      <xdr:colOff>3555049</xdr:colOff>
      <xdr:row>54</xdr:row>
      <xdr:rowOff>17928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6AC6AC87-7A72-43C9-B5C1-42D24A5BFD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8041470"/>
          <a:ext cx="4877343" cy="1216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403413</xdr:colOff>
      <xdr:row>50</xdr:row>
      <xdr:rowOff>44823</xdr:rowOff>
    </xdr:from>
    <xdr:to>
      <xdr:col>3</xdr:col>
      <xdr:colOff>749885</xdr:colOff>
      <xdr:row>53</xdr:row>
      <xdr:rowOff>233017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27BA62FA-A92C-4D45-A6E2-F7DC02796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6387354" y="18344029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1134848</xdr:colOff>
      <xdr:row>8</xdr:row>
      <xdr:rowOff>33107</xdr:rowOff>
    </xdr:from>
    <xdr:ext cx="2974652" cy="2679225"/>
    <xdr:pic>
      <xdr:nvPicPr>
        <xdr:cNvPr id="2" name="Image 1">
          <a:extLst>
            <a:ext uri="{FF2B5EF4-FFF2-40B4-BE49-F238E27FC236}">
              <a16:creationId xmlns:a16="http://schemas.microsoft.com/office/drawing/2014/main" id="{6B597563-3E40-41C6-8669-C816B27B4F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76" b="2176"/>
        <a:stretch/>
      </xdr:blipFill>
      <xdr:spPr bwMode="auto">
        <a:xfrm>
          <a:off x="8743642" y="2644078"/>
          <a:ext cx="2974652" cy="2679225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0</xdr:col>
      <xdr:colOff>0</xdr:colOff>
      <xdr:row>48</xdr:row>
      <xdr:rowOff>212911</xdr:rowOff>
    </xdr:from>
    <xdr:to>
      <xdr:col>1</xdr:col>
      <xdr:colOff>3570004</xdr:colOff>
      <xdr:row>54</xdr:row>
      <xdr:rowOff>17928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E1E77771-4EAF-49A8-BE7E-1AB8B3E2D2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8041470"/>
          <a:ext cx="4892298" cy="1216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4997823</xdr:colOff>
      <xdr:row>50</xdr:row>
      <xdr:rowOff>123264</xdr:rowOff>
    </xdr:from>
    <xdr:to>
      <xdr:col>3</xdr:col>
      <xdr:colOff>346472</xdr:colOff>
      <xdr:row>54</xdr:row>
      <xdr:rowOff>76134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ABE25DE0-26AA-46D4-AF98-A8726049DC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6320117" y="18422470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857250</xdr:colOff>
      <xdr:row>10</xdr:row>
      <xdr:rowOff>85726</xdr:rowOff>
    </xdr:from>
    <xdr:ext cx="2928293" cy="2705100"/>
    <xdr:pic>
      <xdr:nvPicPr>
        <xdr:cNvPr id="6" name="Image 5">
          <a:extLst>
            <a:ext uri="{FF2B5EF4-FFF2-40B4-BE49-F238E27FC236}">
              <a16:creationId xmlns:a16="http://schemas.microsoft.com/office/drawing/2014/main" id="{C3642504-FA13-4DF8-9A54-E637ABBDF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228" t="-2423" r="-1124" b="-2423"/>
        <a:stretch/>
      </xdr:blipFill>
      <xdr:spPr bwMode="auto">
        <a:xfrm>
          <a:off x="8181975" y="2876551"/>
          <a:ext cx="2928293" cy="2705100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4</xdr:col>
      <xdr:colOff>212911</xdr:colOff>
      <xdr:row>46</xdr:row>
      <xdr:rowOff>168088</xdr:rowOff>
    </xdr:from>
    <xdr:to>
      <xdr:col>5</xdr:col>
      <xdr:colOff>559384</xdr:colOff>
      <xdr:row>50</xdr:row>
      <xdr:rowOff>120957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8365C5A7-EF90-4133-BD7F-4C54FAE780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8830235" y="11867029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22413</xdr:rowOff>
    </xdr:from>
    <xdr:to>
      <xdr:col>2</xdr:col>
      <xdr:colOff>1063999</xdr:colOff>
      <xdr:row>50</xdr:row>
      <xdr:rowOff>62754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D032E094-94F9-A62C-0BBD-6AC5CFBF03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519648"/>
          <a:ext cx="7249646" cy="1216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470647</xdr:colOff>
      <xdr:row>48</xdr:row>
      <xdr:rowOff>33617</xdr:rowOff>
    </xdr:from>
    <xdr:to>
      <xdr:col>8</xdr:col>
      <xdr:colOff>817120</xdr:colOff>
      <xdr:row>51</xdr:row>
      <xdr:rowOff>221810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988859E7-A3DC-4C66-B9CD-0F45814F7E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919697" y="12044642"/>
          <a:ext cx="1632348" cy="8874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857250</xdr:colOff>
      <xdr:row>10</xdr:row>
      <xdr:rowOff>85726</xdr:rowOff>
    </xdr:from>
    <xdr:ext cx="2928293" cy="2705100"/>
    <xdr:pic>
      <xdr:nvPicPr>
        <xdr:cNvPr id="3" name="Image 2">
          <a:extLst>
            <a:ext uri="{FF2B5EF4-FFF2-40B4-BE49-F238E27FC236}">
              <a16:creationId xmlns:a16="http://schemas.microsoft.com/office/drawing/2014/main" id="{5D2A43D8-649D-47D7-B398-F29B4B5A8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5" r="565"/>
        <a:stretch/>
      </xdr:blipFill>
      <xdr:spPr bwMode="auto">
        <a:xfrm>
          <a:off x="8181975" y="2876551"/>
          <a:ext cx="2928293" cy="2705100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3</xdr:col>
      <xdr:colOff>1120588</xdr:colOff>
      <xdr:row>46</xdr:row>
      <xdr:rowOff>156881</xdr:rowOff>
    </xdr:from>
    <xdr:to>
      <xdr:col>5</xdr:col>
      <xdr:colOff>178384</xdr:colOff>
      <xdr:row>50</xdr:row>
      <xdr:rowOff>109750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81A4816A-CC33-4F83-A3DC-AB23B2DD2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8830235" y="11855822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11206</xdr:rowOff>
    </xdr:from>
    <xdr:to>
      <xdr:col>2</xdr:col>
      <xdr:colOff>750234</xdr:colOff>
      <xdr:row>50</xdr:row>
      <xdr:rowOff>51547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1620DA01-DCAC-4112-8D42-65BEE73B74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508441"/>
          <a:ext cx="7249646" cy="1216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470647</xdr:colOff>
      <xdr:row>48</xdr:row>
      <xdr:rowOff>33617</xdr:rowOff>
    </xdr:from>
    <xdr:to>
      <xdr:col>8</xdr:col>
      <xdr:colOff>817120</xdr:colOff>
      <xdr:row>51</xdr:row>
      <xdr:rowOff>221810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74F456E-5D0D-4274-A901-90C18429D4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2119722" y="12044642"/>
          <a:ext cx="1632348" cy="8874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1185755</xdr:colOff>
      <xdr:row>7</xdr:row>
      <xdr:rowOff>101414</xdr:rowOff>
    </xdr:from>
    <xdr:to>
      <xdr:col>8</xdr:col>
      <xdr:colOff>582706</xdr:colOff>
      <xdr:row>21</xdr:row>
      <xdr:rowOff>43369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39D32909-8F07-4322-8E75-789B95A308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8" b="108"/>
        <a:stretch/>
      </xdr:blipFill>
      <xdr:spPr bwMode="auto">
        <a:xfrm>
          <a:off x="14901755" y="2308973"/>
          <a:ext cx="1974304" cy="3819190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twoCellAnchor>
  <xdr:twoCellAnchor editAs="oneCell">
    <xdr:from>
      <xdr:col>4</xdr:col>
      <xdr:colOff>268941</xdr:colOff>
      <xdr:row>27</xdr:row>
      <xdr:rowOff>89647</xdr:rowOff>
    </xdr:from>
    <xdr:to>
      <xdr:col>5</xdr:col>
      <xdr:colOff>615413</xdr:colOff>
      <xdr:row>31</xdr:row>
      <xdr:rowOff>42517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6EFA1687-DD35-4DE4-96E5-46A4E325E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407588" y="6981265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22411</xdr:rowOff>
    </xdr:from>
    <xdr:to>
      <xdr:col>3</xdr:col>
      <xdr:colOff>623607</xdr:colOff>
      <xdr:row>31</xdr:row>
      <xdr:rowOff>81802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70BC1A3A-94A4-7032-3D37-5C2370E69E7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9"/>
        <a:stretch/>
      </xdr:blipFill>
      <xdr:spPr bwMode="auto">
        <a:xfrm>
          <a:off x="0" y="6712323"/>
          <a:ext cx="10473578" cy="12360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22412</xdr:colOff>
      <xdr:row>7</xdr:row>
      <xdr:rowOff>100853</xdr:rowOff>
    </xdr:from>
    <xdr:to>
      <xdr:col>8</xdr:col>
      <xdr:colOff>708039</xdr:colOff>
      <xdr:row>21</xdr:row>
      <xdr:rowOff>42808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09BA752D-CF23-41FC-AFA4-1515A71B4C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8" b="108"/>
        <a:stretch/>
      </xdr:blipFill>
      <xdr:spPr bwMode="auto">
        <a:xfrm>
          <a:off x="15027088" y="2308412"/>
          <a:ext cx="1974304" cy="3819190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twoCellAnchor>
  <xdr:twoCellAnchor editAs="oneCell">
    <xdr:from>
      <xdr:col>4</xdr:col>
      <xdr:colOff>268941</xdr:colOff>
      <xdr:row>27</xdr:row>
      <xdr:rowOff>89650</xdr:rowOff>
    </xdr:from>
    <xdr:to>
      <xdr:col>5</xdr:col>
      <xdr:colOff>615413</xdr:colOff>
      <xdr:row>31</xdr:row>
      <xdr:rowOff>42520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21A79B6B-EF30-47D0-A6A1-E10A473F34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407588" y="6981268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22414</xdr:rowOff>
    </xdr:from>
    <xdr:to>
      <xdr:col>3</xdr:col>
      <xdr:colOff>694763</xdr:colOff>
      <xdr:row>31</xdr:row>
      <xdr:rowOff>81805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066B9C3F-03E1-4C81-BEE0-93496A0F5FA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3" r="-270"/>
        <a:stretch/>
      </xdr:blipFill>
      <xdr:spPr bwMode="auto">
        <a:xfrm>
          <a:off x="0" y="6712326"/>
          <a:ext cx="10544734" cy="12360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481852</xdr:colOff>
      <xdr:row>6</xdr:row>
      <xdr:rowOff>22412</xdr:rowOff>
    </xdr:from>
    <xdr:to>
      <xdr:col>6</xdr:col>
      <xdr:colOff>1167480</xdr:colOff>
      <xdr:row>19</xdr:row>
      <xdr:rowOff>199691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9E3A7995-B362-4B8E-A3A9-47CA24F50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8" b="108"/>
        <a:stretch/>
      </xdr:blipFill>
      <xdr:spPr bwMode="auto">
        <a:xfrm>
          <a:off x="12909176" y="2028265"/>
          <a:ext cx="1974304" cy="3819190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1159810</xdr:colOff>
      <xdr:row>7</xdr:row>
      <xdr:rowOff>145676</xdr:rowOff>
    </xdr:from>
    <xdr:to>
      <xdr:col>5</xdr:col>
      <xdr:colOff>156882</xdr:colOff>
      <xdr:row>20</xdr:row>
      <xdr:rowOff>195691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13CDED53-AEAB-48FB-BB2F-F906C7CC97D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30" t="9239" r="7756" b="10504"/>
        <a:stretch/>
      </xdr:blipFill>
      <xdr:spPr bwMode="auto">
        <a:xfrm>
          <a:off x="10169339" y="2420470"/>
          <a:ext cx="1910602" cy="3691927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twoCellAnchor>
  <xdr:twoCellAnchor editAs="oneCell">
    <xdr:from>
      <xdr:col>3</xdr:col>
      <xdr:colOff>1221444</xdr:colOff>
      <xdr:row>25</xdr:row>
      <xdr:rowOff>179294</xdr:rowOff>
    </xdr:from>
    <xdr:to>
      <xdr:col>5</xdr:col>
      <xdr:colOff>212911</xdr:colOff>
      <xdr:row>39</xdr:row>
      <xdr:rowOff>166893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65C5BA1F-66E7-4FBD-8618-2708D84AB79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749" t="-2019" r="36559" b="-3323"/>
        <a:stretch/>
      </xdr:blipFill>
      <xdr:spPr bwMode="auto">
        <a:xfrm>
          <a:off x="10230973" y="7272618"/>
          <a:ext cx="1904997" cy="3864835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twoCellAnchor>
  <xdr:twoCellAnchor editAs="oneCell">
    <xdr:from>
      <xdr:col>0</xdr:col>
      <xdr:colOff>3</xdr:colOff>
      <xdr:row>53</xdr:row>
      <xdr:rowOff>32297</xdr:rowOff>
    </xdr:from>
    <xdr:to>
      <xdr:col>3</xdr:col>
      <xdr:colOff>1389528</xdr:colOff>
      <xdr:row>58</xdr:row>
      <xdr:rowOff>74096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689D4DA5-65C8-46FE-AF3B-BF0A95F40E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3" y="14588738"/>
          <a:ext cx="10399054" cy="12184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963706</xdr:colOff>
      <xdr:row>54</xdr:row>
      <xdr:rowOff>145676</xdr:rowOff>
    </xdr:from>
    <xdr:to>
      <xdr:col>5</xdr:col>
      <xdr:colOff>1142090</xdr:colOff>
      <xdr:row>58</xdr:row>
      <xdr:rowOff>98546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A1993FC8-14A2-4C2A-B183-E8ECFBEC72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430000" y="14937441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1249456</xdr:colOff>
      <xdr:row>7</xdr:row>
      <xdr:rowOff>168088</xdr:rowOff>
    </xdr:from>
    <xdr:to>
      <xdr:col>5</xdr:col>
      <xdr:colOff>358587</xdr:colOff>
      <xdr:row>21</xdr:row>
      <xdr:rowOff>199315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45FD86E2-8B52-4B1E-BCBC-6DBE38FC2DF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30" t="9239" r="7756" b="10504"/>
        <a:stretch/>
      </xdr:blipFill>
      <xdr:spPr bwMode="auto">
        <a:xfrm>
          <a:off x="10258985" y="2442882"/>
          <a:ext cx="2022661" cy="3908462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twoCellAnchor>
  <xdr:twoCellAnchor editAs="oneCell">
    <xdr:from>
      <xdr:col>3</xdr:col>
      <xdr:colOff>1344709</xdr:colOff>
      <xdr:row>25</xdr:row>
      <xdr:rowOff>134471</xdr:rowOff>
    </xdr:from>
    <xdr:to>
      <xdr:col>5</xdr:col>
      <xdr:colOff>403411</xdr:colOff>
      <xdr:row>40</xdr:row>
      <xdr:rowOff>23152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9F720FF0-75B2-40EE-B84B-046D4C5D9FB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749" t="-2019" r="36559" b="-3323"/>
        <a:stretch/>
      </xdr:blipFill>
      <xdr:spPr bwMode="auto">
        <a:xfrm>
          <a:off x="10354238" y="7227795"/>
          <a:ext cx="1972232" cy="4001240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twoCellAnchor>
  <xdr:twoCellAnchor editAs="oneCell">
    <xdr:from>
      <xdr:col>0</xdr:col>
      <xdr:colOff>0</xdr:colOff>
      <xdr:row>52</xdr:row>
      <xdr:rowOff>235322</xdr:rowOff>
    </xdr:from>
    <xdr:to>
      <xdr:col>4</xdr:col>
      <xdr:colOff>19050</xdr:colOff>
      <xdr:row>58</xdr:row>
      <xdr:rowOff>59390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E7C0735E-EDB3-B41B-70F1-7BB296E3D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556440"/>
          <a:ext cx="10485344" cy="12360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1199029</xdr:colOff>
      <xdr:row>54</xdr:row>
      <xdr:rowOff>89647</xdr:rowOff>
    </xdr:from>
    <xdr:to>
      <xdr:col>5</xdr:col>
      <xdr:colOff>1377413</xdr:colOff>
      <xdr:row>58</xdr:row>
      <xdr:rowOff>42517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65BB16BC-4A0E-4DD0-BD2D-9C58F717A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665323" y="14881412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1171017</xdr:colOff>
      <xdr:row>7</xdr:row>
      <xdr:rowOff>112060</xdr:rowOff>
    </xdr:from>
    <xdr:to>
      <xdr:col>5</xdr:col>
      <xdr:colOff>224119</xdr:colOff>
      <xdr:row>20</xdr:row>
      <xdr:rowOff>12608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0ADFC19-02EA-4EDE-8A8D-9F5044A7598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30" t="9239" r="7756" b="10504"/>
        <a:stretch/>
      </xdr:blipFill>
      <xdr:spPr bwMode="auto">
        <a:xfrm>
          <a:off x="10180546" y="2487707"/>
          <a:ext cx="1966632" cy="3800196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twoCellAnchor>
  <xdr:twoCellAnchor editAs="oneCell">
    <xdr:from>
      <xdr:col>5</xdr:col>
      <xdr:colOff>750797</xdr:colOff>
      <xdr:row>7</xdr:row>
      <xdr:rowOff>145677</xdr:rowOff>
    </xdr:from>
    <xdr:to>
      <xdr:col>6</xdr:col>
      <xdr:colOff>1243852</xdr:colOff>
      <xdr:row>20</xdr:row>
      <xdr:rowOff>201801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AF7E846-E694-4BAB-834D-AF8A96F4F5A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749" t="-2019" r="36559" b="-3323"/>
        <a:stretch/>
      </xdr:blipFill>
      <xdr:spPr bwMode="auto">
        <a:xfrm>
          <a:off x="12673856" y="2521324"/>
          <a:ext cx="1949820" cy="3955771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twoCellAnchor>
  <xdr:twoCellAnchor editAs="oneCell">
    <xdr:from>
      <xdr:col>0</xdr:col>
      <xdr:colOff>0</xdr:colOff>
      <xdr:row>51</xdr:row>
      <xdr:rowOff>25400</xdr:rowOff>
    </xdr:from>
    <xdr:to>
      <xdr:col>4</xdr:col>
      <xdr:colOff>9525</xdr:colOff>
      <xdr:row>56</xdr:row>
      <xdr:rowOff>38101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820A557F-B9C0-6CD4-5EA7-A74EA2CA3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808200"/>
          <a:ext cx="10487025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1155700</xdr:colOff>
      <xdr:row>52</xdr:row>
      <xdr:rowOff>139700</xdr:rowOff>
    </xdr:from>
    <xdr:to>
      <xdr:col>5</xdr:col>
      <xdr:colOff>1330349</xdr:colOff>
      <xdr:row>56</xdr:row>
      <xdr:rowOff>68664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EA5806D9-4FA2-42F6-9452-FCF307396A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633200" y="15163800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351586</xdr:colOff>
      <xdr:row>8</xdr:row>
      <xdr:rowOff>424268</xdr:rowOff>
    </xdr:from>
    <xdr:ext cx="1861646" cy="3774156"/>
    <xdr:pic>
      <xdr:nvPicPr>
        <xdr:cNvPr id="4" name="Image 3">
          <a:extLst>
            <a:ext uri="{FF2B5EF4-FFF2-40B4-BE49-F238E27FC236}">
              <a16:creationId xmlns:a16="http://schemas.microsoft.com/office/drawing/2014/main" id="{4980C876-C0EE-4985-BD08-F74B30D056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90" r="10690"/>
        <a:stretch/>
      </xdr:blipFill>
      <xdr:spPr bwMode="auto">
        <a:xfrm>
          <a:off x="10044674" y="3035239"/>
          <a:ext cx="1861646" cy="3774156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oneCellAnchor>
    <xdr:from>
      <xdr:col>6</xdr:col>
      <xdr:colOff>658566</xdr:colOff>
      <xdr:row>9</xdr:row>
      <xdr:rowOff>3149</xdr:rowOff>
    </xdr:from>
    <xdr:ext cx="1793300" cy="3557519"/>
    <xdr:pic>
      <xdr:nvPicPr>
        <xdr:cNvPr id="5" name="Image 4">
          <a:extLst>
            <a:ext uri="{FF2B5EF4-FFF2-40B4-BE49-F238E27FC236}">
              <a16:creationId xmlns:a16="http://schemas.microsoft.com/office/drawing/2014/main" id="{C4C89B85-7097-4DD8-A7B5-73192CF213F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9" r="26459" b="6852"/>
        <a:stretch/>
      </xdr:blipFill>
      <xdr:spPr bwMode="auto">
        <a:xfrm>
          <a:off x="12929007" y="3219237"/>
          <a:ext cx="1793300" cy="3557519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0</xdr:col>
      <xdr:colOff>0</xdr:colOff>
      <xdr:row>68</xdr:row>
      <xdr:rowOff>1402</xdr:rowOff>
    </xdr:from>
    <xdr:to>
      <xdr:col>4</xdr:col>
      <xdr:colOff>783432</xdr:colOff>
      <xdr:row>73</xdr:row>
      <xdr:rowOff>42164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858F9ED9-A28A-AF2D-95E0-F24EF28244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715226"/>
          <a:ext cx="10476520" cy="12173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59531</xdr:colOff>
      <xdr:row>70</xdr:row>
      <xdr:rowOff>23812</xdr:rowOff>
    </xdr:from>
    <xdr:to>
      <xdr:col>6</xdr:col>
      <xdr:colOff>408805</xdr:colOff>
      <xdr:row>73</xdr:row>
      <xdr:rowOff>209205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70248760-2CBF-4A1F-AC53-38502F64D1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11560969" y="17145000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119064</xdr:colOff>
      <xdr:row>6</xdr:row>
      <xdr:rowOff>200150</xdr:rowOff>
    </xdr:from>
    <xdr:ext cx="1861646" cy="3774156"/>
    <xdr:pic>
      <xdr:nvPicPr>
        <xdr:cNvPr id="2" name="Image 1">
          <a:extLst>
            <a:ext uri="{FF2B5EF4-FFF2-40B4-BE49-F238E27FC236}">
              <a16:creationId xmlns:a16="http://schemas.microsoft.com/office/drawing/2014/main" id="{848E1C27-399B-42AD-9116-22EC572C91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12" r="11212"/>
        <a:stretch/>
      </xdr:blipFill>
      <xdr:spPr bwMode="auto">
        <a:xfrm>
          <a:off x="10918033" y="2200400"/>
          <a:ext cx="1861646" cy="3774156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oneCellAnchor>
    <xdr:from>
      <xdr:col>5</xdr:col>
      <xdr:colOff>5122</xdr:colOff>
      <xdr:row>27</xdr:row>
      <xdr:rowOff>454887</xdr:rowOff>
    </xdr:from>
    <xdr:ext cx="1793300" cy="3557519"/>
    <xdr:pic>
      <xdr:nvPicPr>
        <xdr:cNvPr id="3" name="Image 2">
          <a:extLst>
            <a:ext uri="{FF2B5EF4-FFF2-40B4-BE49-F238E27FC236}">
              <a16:creationId xmlns:a16="http://schemas.microsoft.com/office/drawing/2014/main" id="{A767FF37-4086-44D6-9981-BD38AD5389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64" r="8164"/>
        <a:stretch/>
      </xdr:blipFill>
      <xdr:spPr bwMode="auto">
        <a:xfrm>
          <a:off x="10804091" y="7420043"/>
          <a:ext cx="1793300" cy="3557519"/>
        </a:xfrm>
        <a:prstGeom prst="rect">
          <a:avLst/>
        </a:prstGeom>
        <a:solidFill>
          <a:schemeClr val="bg1"/>
        </a:solidFill>
        <a:ln>
          <a:noFill/>
        </a:ln>
      </xdr:spPr>
    </xdr:pic>
    <xdr:clientData/>
  </xdr:oneCellAnchor>
  <xdr:twoCellAnchor editAs="oneCell">
    <xdr:from>
      <xdr:col>1</xdr:col>
      <xdr:colOff>4988719</xdr:colOff>
      <xdr:row>60</xdr:row>
      <xdr:rowOff>166686</xdr:rowOff>
    </xdr:from>
    <xdr:to>
      <xdr:col>2</xdr:col>
      <xdr:colOff>1004118</xdr:colOff>
      <xdr:row>64</xdr:row>
      <xdr:rowOff>108350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791F1543-122D-4993-8BF8-25E0F4A3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6310313" y="14370842"/>
          <a:ext cx="1635149" cy="894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59</xdr:row>
      <xdr:rowOff>35719</xdr:rowOff>
    </xdr:from>
    <xdr:to>
      <xdr:col>1</xdr:col>
      <xdr:colOff>3810000</xdr:colOff>
      <xdr:row>64</xdr:row>
      <xdr:rowOff>47625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1E67F1F0-02D3-EC85-398D-A20E2A0909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001"/>
        <a:stretch/>
      </xdr:blipFill>
      <xdr:spPr bwMode="auto">
        <a:xfrm>
          <a:off x="0" y="14037469"/>
          <a:ext cx="5131594" cy="1202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customProperty" Target="../customProperty10.bin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customProperty" Target="../customProperty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customProperty" Target="../customProperty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customProperty" Target="../customProperty1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customProperty" Target="../customProperty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customProperty" Target="../customProperty17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18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customProperty" Target="../customProperty19.bin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customProperty" Target="../customProperty20.bin"/><Relationship Id="rId1" Type="http://schemas.openxmlformats.org/officeDocument/2006/relationships/printerSettings" Target="../printerSettings/printerSettings5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21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22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2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customProperty" Target="../customProperty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24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customProperty" Target="../customProperty4.bin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customProperty" Target="../customProperty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customProperty" Target="../customProperty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customProperty" Target="../customProperty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20514-4D08-489E-874F-93F33C26CFD4}">
  <sheetPr>
    <tabColor theme="4" tint="-0.249977111117893"/>
    <pageSetUpPr fitToPage="1"/>
  </sheetPr>
  <dimension ref="A1:G61"/>
  <sheetViews>
    <sheetView showGridLines="0" zoomScaleNormal="100" workbookViewId="0"/>
  </sheetViews>
  <sheetFormatPr baseColWidth="10" defaultColWidth="9.109375" defaultRowHeight="13.8" x14ac:dyDescent="0.3"/>
  <cols>
    <col min="1" max="1" width="48.6640625" style="38" customWidth="1"/>
    <col min="2" max="2" width="13.88671875" style="38" customWidth="1"/>
    <col min="3" max="3" width="48.6640625" style="38" customWidth="1"/>
    <col min="4" max="4" width="9.109375" style="38"/>
    <col min="5" max="5" width="24.88671875" style="38" customWidth="1"/>
    <col min="6" max="16384" width="9.109375" style="38"/>
  </cols>
  <sheetData>
    <row r="1" spans="1:5" ht="22.5" customHeight="1" x14ac:dyDescent="0.3">
      <c r="A1" s="37"/>
    </row>
    <row r="2" spans="1:5" ht="22.5" customHeight="1" x14ac:dyDescent="0.3"/>
    <row r="3" spans="1:5" ht="22.5" customHeight="1" x14ac:dyDescent="0.3"/>
    <row r="4" spans="1:5" ht="22.5" customHeight="1" x14ac:dyDescent="0.3"/>
    <row r="5" spans="1:5" ht="22.5" customHeight="1" x14ac:dyDescent="0.3"/>
    <row r="6" spans="1:5" ht="22.5" customHeight="1" x14ac:dyDescent="0.3"/>
    <row r="7" spans="1:5" ht="51.6" x14ac:dyDescent="0.95">
      <c r="A7" s="55" t="s">
        <v>0</v>
      </c>
    </row>
    <row r="8" spans="1:5" ht="22.5" customHeight="1" x14ac:dyDescent="0.3">
      <c r="A8" s="42"/>
      <c r="B8" s="43"/>
      <c r="C8" s="43"/>
      <c r="D8" s="43"/>
      <c r="E8" s="43"/>
    </row>
    <row r="9" spans="1:5" s="48" customFormat="1" ht="22.5" customHeight="1" x14ac:dyDescent="0.3">
      <c r="A9" s="56" t="s">
        <v>1</v>
      </c>
      <c r="B9" s="57"/>
      <c r="C9" s="58" t="s">
        <v>2</v>
      </c>
      <c r="D9" s="47"/>
      <c r="E9" s="47"/>
    </row>
    <row r="10" spans="1:5" s="48" customFormat="1" ht="22.5" customHeight="1" x14ac:dyDescent="0.3">
      <c r="A10" s="59" t="s">
        <v>3</v>
      </c>
      <c r="B10" s="57"/>
      <c r="C10" s="70" t="s">
        <v>4</v>
      </c>
      <c r="D10" s="47"/>
      <c r="E10" s="47"/>
    </row>
    <row r="11" spans="1:5" s="48" customFormat="1" ht="22.5" customHeight="1" x14ac:dyDescent="0.3">
      <c r="A11" s="59" t="s">
        <v>5</v>
      </c>
      <c r="B11" s="57"/>
      <c r="C11" s="65" t="s">
        <v>6</v>
      </c>
      <c r="D11" s="47"/>
      <c r="E11" s="47"/>
    </row>
    <row r="12" spans="1:5" s="48" customFormat="1" ht="22.5" customHeight="1" x14ac:dyDescent="0.3">
      <c r="A12" s="59" t="s">
        <v>7</v>
      </c>
      <c r="B12" s="57"/>
      <c r="C12" s="59" t="s">
        <v>8</v>
      </c>
      <c r="D12" s="47"/>
      <c r="E12" s="47"/>
    </row>
    <row r="13" spans="1:5" s="48" customFormat="1" ht="22.5" customHeight="1" x14ac:dyDescent="0.3">
      <c r="A13" s="59" t="s">
        <v>9</v>
      </c>
      <c r="B13" s="57"/>
      <c r="C13" s="70" t="s">
        <v>10</v>
      </c>
      <c r="D13" s="47"/>
      <c r="E13" s="47"/>
    </row>
    <row r="14" spans="1:5" s="48" customFormat="1" ht="22.5" customHeight="1" x14ac:dyDescent="0.3">
      <c r="A14" s="59" t="s">
        <v>11</v>
      </c>
      <c r="B14" s="57"/>
      <c r="C14" s="70" t="s">
        <v>12</v>
      </c>
      <c r="D14" s="47"/>
      <c r="E14" s="47"/>
    </row>
    <row r="15" spans="1:5" s="48" customFormat="1" ht="22.5" customHeight="1" x14ac:dyDescent="0.3">
      <c r="A15" s="59" t="s">
        <v>13</v>
      </c>
      <c r="B15" s="57"/>
      <c r="C15" s="59"/>
      <c r="D15" s="47"/>
      <c r="E15" s="47"/>
    </row>
    <row r="16" spans="1:5" s="48" customFormat="1" ht="22.5" customHeight="1" x14ac:dyDescent="0.3">
      <c r="A16" s="59" t="s">
        <v>14</v>
      </c>
      <c r="B16" s="57"/>
      <c r="C16" s="58" t="s">
        <v>15</v>
      </c>
      <c r="D16" s="47"/>
      <c r="E16" s="47"/>
    </row>
    <row r="17" spans="1:5" s="48" customFormat="1" ht="22.5" customHeight="1" x14ac:dyDescent="0.3">
      <c r="A17" s="60"/>
      <c r="B17" s="57"/>
      <c r="C17" s="70" t="s">
        <v>16</v>
      </c>
      <c r="D17" s="47"/>
      <c r="E17" s="47"/>
    </row>
    <row r="18" spans="1:5" s="48" customFormat="1" ht="22.5" customHeight="1" x14ac:dyDescent="0.3">
      <c r="A18" s="56" t="s">
        <v>17</v>
      </c>
      <c r="B18" s="57"/>
      <c r="C18" s="65" t="s">
        <v>18</v>
      </c>
      <c r="D18" s="47"/>
      <c r="E18" s="47"/>
    </row>
    <row r="19" spans="1:5" s="48" customFormat="1" ht="22.5" customHeight="1" x14ac:dyDescent="0.3">
      <c r="A19" s="59" t="s">
        <v>19</v>
      </c>
      <c r="B19" s="57"/>
      <c r="C19" s="59" t="s">
        <v>20</v>
      </c>
      <c r="D19" s="47"/>
      <c r="E19" s="47"/>
    </row>
    <row r="20" spans="1:5" s="48" customFormat="1" ht="22.5" customHeight="1" x14ac:dyDescent="0.3">
      <c r="A20" s="59"/>
      <c r="B20" s="57"/>
      <c r="C20" s="59"/>
      <c r="D20" s="47"/>
      <c r="E20" s="47"/>
    </row>
    <row r="21" spans="1:5" s="48" customFormat="1" ht="22.5" customHeight="1" x14ac:dyDescent="0.3">
      <c r="A21" s="59"/>
      <c r="B21" s="57"/>
      <c r="C21" s="58" t="s">
        <v>21</v>
      </c>
      <c r="D21" s="47"/>
      <c r="E21" s="47"/>
    </row>
    <row r="22" spans="1:5" s="48" customFormat="1" ht="22.5" customHeight="1" x14ac:dyDescent="0.3">
      <c r="A22" s="59"/>
      <c r="B22" s="57"/>
      <c r="C22" s="59" t="s">
        <v>22</v>
      </c>
      <c r="D22" s="47"/>
      <c r="E22" s="47"/>
    </row>
    <row r="23" spans="1:5" s="48" customFormat="1" ht="22.5" customHeight="1" x14ac:dyDescent="0.3">
      <c r="A23" s="59"/>
      <c r="B23" s="57"/>
      <c r="C23" s="59"/>
      <c r="D23" s="47"/>
      <c r="E23" s="47"/>
    </row>
    <row r="24" spans="1:5" s="48" customFormat="1" ht="22.5" customHeight="1" x14ac:dyDescent="0.3">
      <c r="A24" s="59"/>
      <c r="B24" s="57"/>
      <c r="C24" s="58" t="s">
        <v>23</v>
      </c>
      <c r="D24" s="47"/>
      <c r="E24" s="47"/>
    </row>
    <row r="25" spans="1:5" s="48" customFormat="1" ht="22.5" customHeight="1" x14ac:dyDescent="0.3">
      <c r="A25" s="59"/>
      <c r="B25" s="57"/>
      <c r="C25" s="59" t="s">
        <v>24</v>
      </c>
      <c r="D25" s="47"/>
      <c r="E25" s="47"/>
    </row>
    <row r="26" spans="1:5" s="48" customFormat="1" ht="22.5" customHeight="1" x14ac:dyDescent="0.3">
      <c r="A26" s="57"/>
      <c r="B26" s="57"/>
      <c r="C26" s="59"/>
      <c r="D26" s="47"/>
      <c r="E26" s="47"/>
    </row>
    <row r="27" spans="1:5" s="48" customFormat="1" ht="22.5" customHeight="1" x14ac:dyDescent="0.3">
      <c r="A27" s="63" t="s">
        <v>25</v>
      </c>
      <c r="B27" s="61"/>
      <c r="C27" s="59"/>
      <c r="D27" s="47"/>
      <c r="E27" s="47"/>
    </row>
    <row r="28" spans="1:5" s="48" customFormat="1" ht="22.5" customHeight="1" x14ac:dyDescent="0.3">
      <c r="A28" s="59"/>
      <c r="B28" s="61"/>
      <c r="C28" s="59"/>
      <c r="D28" s="47"/>
      <c r="E28" s="47"/>
    </row>
    <row r="29" spans="1:5" s="48" customFormat="1" ht="22.5" customHeight="1" x14ac:dyDescent="0.3">
      <c r="A29" s="63" t="s">
        <v>26</v>
      </c>
      <c r="B29" s="61"/>
      <c r="C29" s="59"/>
      <c r="D29" s="47"/>
      <c r="E29" s="47"/>
    </row>
    <row r="30" spans="1:5" s="48" customFormat="1" ht="22.5" customHeight="1" x14ac:dyDescent="0.3">
      <c r="B30" s="47"/>
      <c r="C30" s="59"/>
      <c r="D30" s="47"/>
      <c r="E30" s="47"/>
    </row>
    <row r="31" spans="1:5" s="48" customFormat="1" ht="22.5" customHeight="1" x14ac:dyDescent="0.3">
      <c r="A31" s="63" t="s">
        <v>27</v>
      </c>
      <c r="B31" s="47"/>
      <c r="C31" s="59"/>
      <c r="D31" s="47"/>
      <c r="E31" s="47"/>
    </row>
    <row r="32" spans="1:5" s="48" customFormat="1" ht="22.5" customHeight="1" x14ac:dyDescent="0.3">
      <c r="B32" s="47"/>
      <c r="C32" s="57"/>
      <c r="D32" s="47"/>
      <c r="E32" s="47"/>
    </row>
    <row r="33" spans="1:7" s="48" customFormat="1" ht="22.5" customHeight="1" x14ac:dyDescent="0.3">
      <c r="B33" s="47"/>
      <c r="C33" s="57"/>
      <c r="D33" s="47"/>
      <c r="E33" s="47"/>
    </row>
    <row r="34" spans="1:7" s="48" customFormat="1" ht="22.5" customHeight="1" x14ac:dyDescent="0.3">
      <c r="B34" s="49"/>
      <c r="C34" s="57"/>
      <c r="D34" s="47"/>
      <c r="E34"/>
    </row>
    <row r="35" spans="1:7" s="48" customFormat="1" ht="22.5" customHeight="1" x14ac:dyDescent="0.3">
      <c r="A35" s="64" t="s">
        <v>28</v>
      </c>
      <c r="B35" s="47"/>
      <c r="C35" s="57"/>
      <c r="D35" s="51"/>
      <c r="E35"/>
      <c r="F35" s="52"/>
      <c r="G35" s="53"/>
    </row>
    <row r="36" spans="1:7" s="48" customFormat="1" ht="22.5" customHeight="1" x14ac:dyDescent="0.3">
      <c r="A36" s="64" t="s">
        <v>29</v>
      </c>
      <c r="B36" s="54"/>
      <c r="C36" s="47"/>
      <c r="D36" s="51"/>
      <c r="E36"/>
      <c r="F36" s="53"/>
      <c r="G36" s="53"/>
    </row>
    <row r="37" spans="1:7" s="48" customFormat="1" ht="22.5" customHeight="1" x14ac:dyDescent="0.3">
      <c r="A37" s="64" t="s">
        <v>30</v>
      </c>
      <c r="C37" s="47"/>
      <c r="D37" s="51"/>
      <c r="F37" s="53"/>
    </row>
    <row r="38" spans="1:7" s="48" customFormat="1" ht="22.5" customHeight="1" x14ac:dyDescent="0.3">
      <c r="A38" s="64" t="s">
        <v>31</v>
      </c>
      <c r="C38" s="47"/>
      <c r="D38" s="51"/>
      <c r="F38" s="53"/>
    </row>
    <row r="39" spans="1:7" s="48" customFormat="1" ht="22.5" customHeight="1" x14ac:dyDescent="0.3">
      <c r="A39" t="s">
        <v>32</v>
      </c>
      <c r="C39" s="47"/>
      <c r="D39" s="51"/>
      <c r="F39" s="53"/>
    </row>
    <row r="40" spans="1:7" s="39" customFormat="1" ht="22.5" customHeight="1" x14ac:dyDescent="0.3">
      <c r="A40" s="64"/>
      <c r="B40" s="46"/>
      <c r="C40" s="47"/>
      <c r="D40" s="44"/>
      <c r="F40" s="40"/>
    </row>
    <row r="41" spans="1:7" s="39" customFormat="1" ht="22.5" customHeight="1" x14ac:dyDescent="0.3">
      <c r="A41"/>
      <c r="B41" s="46"/>
      <c r="C41" s="50"/>
      <c r="D41" s="44"/>
      <c r="F41" s="40"/>
    </row>
    <row r="42" spans="1:7" s="39" customFormat="1" ht="22.5" customHeight="1" x14ac:dyDescent="0.3">
      <c r="A42"/>
      <c r="B42" s="46"/>
      <c r="C42" s="50"/>
      <c r="D42" s="44"/>
      <c r="E42" s="45"/>
      <c r="F42" s="40"/>
    </row>
    <row r="43" spans="1:7" ht="22.5" customHeight="1" x14ac:dyDescent="0.3">
      <c r="A43"/>
      <c r="C43" s="51"/>
    </row>
    <row r="44" spans="1:7" ht="22.5" customHeight="1" x14ac:dyDescent="0.3">
      <c r="A44" s="46"/>
      <c r="C44" s="51"/>
    </row>
    <row r="45" spans="1:7" ht="22.5" customHeight="1" x14ac:dyDescent="0.3">
      <c r="A45" s="41"/>
      <c r="C45" s="51"/>
    </row>
    <row r="46" spans="1:7" ht="22.5" customHeight="1" x14ac:dyDescent="0.3">
      <c r="A46" s="41"/>
      <c r="C46" s="44"/>
    </row>
    <row r="47" spans="1:7" ht="22.5" customHeight="1" x14ac:dyDescent="0.3">
      <c r="C47" s="44"/>
    </row>
    <row r="48" spans="1:7" ht="22.5" customHeight="1" x14ac:dyDescent="0.3">
      <c r="C48" s="44"/>
    </row>
    <row r="49" ht="22.5" customHeight="1" x14ac:dyDescent="0.3"/>
    <row r="50" ht="22.5" customHeight="1" x14ac:dyDescent="0.3"/>
    <row r="51" ht="22.5" customHeight="1" x14ac:dyDescent="0.3"/>
    <row r="52" ht="15.75" customHeight="1" x14ac:dyDescent="0.3"/>
    <row r="53" ht="15.75" customHeight="1" x14ac:dyDescent="0.3"/>
    <row r="54" ht="15.75" customHeight="1" x14ac:dyDescent="0.3"/>
    <row r="55" ht="15.75" customHeight="1" x14ac:dyDescent="0.3"/>
    <row r="56" ht="15.75" customHeight="1" x14ac:dyDescent="0.3"/>
    <row r="57" ht="15.75" customHeight="1" x14ac:dyDescent="0.3"/>
    <row r="58" ht="15.75" customHeight="1" x14ac:dyDescent="0.3"/>
    <row r="59" ht="15.75" customHeight="1" x14ac:dyDescent="0.3"/>
    <row r="60" ht="15.75" customHeight="1" x14ac:dyDescent="0.3"/>
    <row r="61" ht="15.75" customHeight="1" x14ac:dyDescent="0.3"/>
  </sheetData>
  <sheetProtection sheet="1" objects="1" scenarios="1"/>
  <hyperlinks>
    <hyperlink ref="C25" location="'WF-M5399'!A1" display="Imprimante Mono WF-M5399DWF" xr:uid="{57717647-5B57-4E66-9B34-8C44945372B3}"/>
    <hyperlink ref="C12" location="'WF-C579R'!A1" display="Multifonction Couleur WF-C579R" xr:uid="{B916EBB9-2FAB-4D24-B9A9-AB1864CB1FFB}"/>
    <hyperlink ref="A10" location="'WF-C21000'!A1" display="Multifonction Couleur WF-C21000D4TW" xr:uid="{D47613E2-5988-488B-83C4-B271EC5B067C}"/>
    <hyperlink ref="A11:A16" location="'XC9225'!Start_20" display="Multifonction Couleur XC9225" xr:uid="{0703F69A-15D7-481C-96F5-0F9BF11488E3}"/>
    <hyperlink ref="C19" location="'WF-C529R'!A1" display="Imprimante Couleur WF-C529R" xr:uid="{C3E7208B-D62B-4929-BDFD-6C2D46A8BFC6}"/>
    <hyperlink ref="A19" location="'WF-M21000'!A1" display="Multifonction Mono WF-M21000D4TW" xr:uid="{05CD50EB-A46C-421E-A50F-B4AD5DA8840D}"/>
    <hyperlink ref="C22" location="'WF-M5899'!A1" display="Multifonction Mono WF-M5899DWF" xr:uid="{141E7D6C-296A-4E22-B614-108DF0213679}"/>
    <hyperlink ref="A11" location="'WF-C20750'!A1" display="Multifonction Couleur WF-C20750D4TW" xr:uid="{C0C89930-DEFB-404F-AFD9-7B5637B025E7}"/>
    <hyperlink ref="A12" location="'AM-C6000'!A1" display="Multifonction Couleur AM-C6000" xr:uid="{EDD84C74-7149-4161-8103-304A4B544412}"/>
    <hyperlink ref="A13" location="'AM-C5000'!A1" display="Multifonction Couleur AM-C5000" xr:uid="{01049839-373D-4BE7-AA2A-8DC3BEE60A5F}"/>
    <hyperlink ref="A14" location="'AM-C4000'!A1" display="Multifonction Couleur AM-C4000" xr:uid="{A0D67341-691A-48EB-935E-BE54D10BA206}"/>
    <hyperlink ref="A15" location="'WF-C879R'!A1" display="Multifonction Couleur WF-C879R" xr:uid="{0C9C3223-5EC6-48D7-A75D-DEDA4AAB8E4E}"/>
    <hyperlink ref="A16" location="'WF-C878R'!A1" display="Multifonction Couleur WF-C878R" xr:uid="{485BCE12-3F72-46C8-AEA2-0112D6EE572A}"/>
    <hyperlink ref="A27" location="'Anciennes générations'!A1" display="Anciennes générations" xr:uid="{E982593C-1AE1-4997-A89D-89562E065F94}"/>
    <hyperlink ref="A29" location="Logiciels!A1" display="Logiciels" xr:uid="{C92871D5-7274-47EE-BB7E-1A8512A00092}"/>
    <hyperlink ref="A31" location="'Offre démo'!A1" display="Offres démo" xr:uid="{B2F596E9-268B-489C-872A-793F7209932B}"/>
    <hyperlink ref="C13:C14" location="'WF-C579R'!A1" display="Multifonction Couleur WF-C579R" xr:uid="{CECA7B77-8C23-4A5B-9BDD-9749FDEFB041}"/>
    <hyperlink ref="C13" location="'AM-C400'!A1" display="Multifonction Couleur AM-C400" xr:uid="{438014C4-C19A-43F0-B37D-EE109B1EA7ED}"/>
    <hyperlink ref="C14" location="'AM-C550'!A1" display="Multifonction Couleur AM-C550" xr:uid="{7A6EFB87-7A82-409D-B1DE-47860D9EF02E}"/>
    <hyperlink ref="C10" location="'WF-C5890DWF'!A1" display="Multifonction Couleur WF-C5890DWF" xr:uid="{9A85BB7A-75CA-4B77-948B-5CF4CB116A3C}"/>
    <hyperlink ref="C17" location="'WF-C5390DWF'!A1" display="Imprimante Couleur WF-C5390DWF" xr:uid="{042B07D9-1B8E-451A-BE5D-D43EB11AE4B2}"/>
    <hyperlink ref="C11" location="'EM-C800R'!A1" display="Multifonction Couleur EM-C800R" xr:uid="{5FF22BA2-96B0-4219-BC26-A5BBE6E5E1D2}"/>
    <hyperlink ref="C18" location="'EP-C800R'!A1" display="Imprimante Couleur EP-C800R" xr:uid="{BCCFEDA4-2F32-407C-9116-91CD3E5CE346}"/>
  </hyperlinks>
  <pageMargins left="0.25" right="0.25" top="0.75" bottom="0.75" header="0.3" footer="0.3"/>
  <pageSetup paperSize="9" scale="10" orientation="portrait" r:id="rId1"/>
  <customProperties>
    <customPr name="_pios_id" r:id="rId2"/>
  </customProperties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EB11C9-4611-43C7-A737-A3A6EE42186C}">
  <sheetPr>
    <tabColor theme="5"/>
  </sheetPr>
  <dimension ref="A1:Q129"/>
  <sheetViews>
    <sheetView showGridLines="0" zoomScale="85" zoomScaleNormal="85" workbookViewId="0">
      <selection sqref="A1:K1"/>
    </sheetView>
  </sheetViews>
  <sheetFormatPr baseColWidth="10" defaultColWidth="11.44140625" defaultRowHeight="15.6" x14ac:dyDescent="0.3"/>
  <cols>
    <col min="1" max="1" width="19.88671875" style="1" customWidth="1"/>
    <col min="2" max="2" width="86.88671875" style="1" customWidth="1"/>
    <col min="3" max="11" width="19.33203125" style="1" customWidth="1"/>
    <col min="12" max="12" width="4.88671875" style="1" customWidth="1"/>
    <col min="13" max="14" width="19.33203125" style="19" customWidth="1"/>
    <col min="15" max="15" width="4.88671875" style="1" customWidth="1"/>
    <col min="16" max="17" width="19.33203125" style="19" customWidth="1"/>
    <col min="18" max="16384" width="11.44140625" style="1"/>
  </cols>
  <sheetData>
    <row r="1" spans="1:17" ht="67.5" customHeight="1" x14ac:dyDescent="0.3">
      <c r="A1" s="82" t="s">
        <v>33</v>
      </c>
      <c r="B1" s="82"/>
      <c r="C1" s="82"/>
      <c r="D1" s="82"/>
      <c r="E1" s="82"/>
      <c r="F1" s="82"/>
      <c r="G1" s="82"/>
      <c r="H1" s="82"/>
      <c r="I1" s="82"/>
      <c r="J1" s="82"/>
      <c r="K1" s="82"/>
      <c r="L1" s="19"/>
      <c r="M1" s="71" t="s">
        <v>238</v>
      </c>
      <c r="N1" s="72"/>
      <c r="O1" s="19"/>
      <c r="P1" s="71" t="s">
        <v>35</v>
      </c>
      <c r="Q1" s="72"/>
    </row>
    <row r="2" spans="1:17" ht="18.75" customHeight="1" x14ac:dyDescent="0.3"/>
    <row r="3" spans="1:17" ht="18.75" customHeight="1" x14ac:dyDescent="0.3"/>
    <row r="4" spans="1:17" ht="18.75" customHeight="1" x14ac:dyDescent="0.3"/>
    <row r="5" spans="1:17" ht="25.8" x14ac:dyDescent="0.3">
      <c r="A5" s="88" t="s">
        <v>239</v>
      </c>
      <c r="B5" s="89"/>
      <c r="C5" s="89"/>
      <c r="D5" s="89"/>
      <c r="E5" s="89"/>
      <c r="F5" s="89"/>
      <c r="G5" s="89"/>
      <c r="H5" s="89"/>
      <c r="I5" s="89"/>
      <c r="J5" s="89"/>
      <c r="K5" s="90"/>
      <c r="L5" s="19"/>
      <c r="O5" s="19"/>
    </row>
    <row r="6" spans="1:17" ht="18.75" customHeight="1" x14ac:dyDescent="0.3"/>
    <row r="7" spans="1:17" ht="18.75" customHeight="1" x14ac:dyDescent="0.3">
      <c r="A7" s="2" t="s">
        <v>240</v>
      </c>
    </row>
    <row r="8" spans="1:17" ht="18.75" customHeight="1" x14ac:dyDescent="0.3"/>
    <row r="9" spans="1:17" ht="47.25" customHeight="1" x14ac:dyDescent="0.3">
      <c r="A9" s="3" t="s">
        <v>38</v>
      </c>
      <c r="B9" s="4" t="s">
        <v>39</v>
      </c>
      <c r="C9" s="5" t="s">
        <v>40</v>
      </c>
      <c r="D9" s="19"/>
      <c r="E9" s="19"/>
      <c r="L9" s="30"/>
      <c r="O9" s="30"/>
    </row>
    <row r="10" spans="1:17" ht="18.75" customHeight="1" x14ac:dyDescent="0.3">
      <c r="A10" s="16" t="s">
        <v>241</v>
      </c>
      <c r="B10" s="17" t="s">
        <v>242</v>
      </c>
      <c r="C10" s="18">
        <v>1388.90625</v>
      </c>
      <c r="D10" s="19"/>
      <c r="E10" s="19"/>
    </row>
    <row r="11" spans="1:17" ht="18.75" customHeight="1" x14ac:dyDescent="0.3">
      <c r="A11" s="16" t="s">
        <v>243</v>
      </c>
      <c r="B11" s="17" t="s">
        <v>244</v>
      </c>
      <c r="C11" s="18">
        <v>147.40625</v>
      </c>
      <c r="D11" s="19"/>
      <c r="E11" s="19"/>
    </row>
    <row r="12" spans="1:17" ht="18.75" customHeight="1" x14ac:dyDescent="0.3">
      <c r="A12" s="16">
        <v>7112434</v>
      </c>
      <c r="B12" s="17" t="s">
        <v>245</v>
      </c>
      <c r="C12" s="18">
        <v>164.96875</v>
      </c>
      <c r="D12" s="19"/>
      <c r="E12" s="19"/>
    </row>
    <row r="13" spans="1:17" ht="18.75" customHeight="1" x14ac:dyDescent="0.3">
      <c r="A13" s="86" t="s">
        <v>44</v>
      </c>
      <c r="B13" s="87"/>
      <c r="C13" s="25">
        <f>SUM(C10:C12)</f>
        <v>1701.28125</v>
      </c>
      <c r="D13" s="19"/>
      <c r="E13" s="19"/>
    </row>
    <row r="14" spans="1:17" ht="18.75" customHeight="1" x14ac:dyDescent="0.3"/>
    <row r="15" spans="1:17" ht="18.75" customHeight="1" x14ac:dyDescent="0.3">
      <c r="A15" s="2" t="s">
        <v>246</v>
      </c>
    </row>
    <row r="16" spans="1:17" ht="18.75" customHeight="1" x14ac:dyDescent="0.3"/>
    <row r="17" spans="1:15" ht="47.25" customHeight="1" x14ac:dyDescent="0.3">
      <c r="A17" s="3" t="s">
        <v>38</v>
      </c>
      <c r="B17" s="4" t="s">
        <v>39</v>
      </c>
      <c r="C17" s="5" t="s">
        <v>40</v>
      </c>
      <c r="D17" s="19"/>
      <c r="E17" s="19"/>
      <c r="L17" s="30"/>
      <c r="O17" s="30"/>
    </row>
    <row r="18" spans="1:15" ht="18.75" customHeight="1" x14ac:dyDescent="0.3">
      <c r="A18" s="16" t="s">
        <v>241</v>
      </c>
      <c r="B18" s="17" t="s">
        <v>242</v>
      </c>
      <c r="C18" s="18">
        <v>1388.90625</v>
      </c>
      <c r="D18" s="19"/>
      <c r="E18" s="19"/>
    </row>
    <row r="19" spans="1:15" ht="18.75" customHeight="1" x14ac:dyDescent="0.3">
      <c r="A19" s="16" t="s">
        <v>243</v>
      </c>
      <c r="B19" s="17" t="s">
        <v>244</v>
      </c>
      <c r="C19" s="18">
        <v>147.40625</v>
      </c>
      <c r="D19" s="19"/>
      <c r="E19" s="19"/>
    </row>
    <row r="20" spans="1:15" ht="18.75" customHeight="1" x14ac:dyDescent="0.3">
      <c r="A20" s="16">
        <v>7112434</v>
      </c>
      <c r="B20" s="17" t="s">
        <v>245</v>
      </c>
      <c r="C20" s="18">
        <v>164.96875</v>
      </c>
      <c r="D20" s="19"/>
      <c r="E20" s="19"/>
    </row>
    <row r="21" spans="1:15" ht="18.75" customHeight="1" x14ac:dyDescent="0.3">
      <c r="A21" s="73" t="s">
        <v>43</v>
      </c>
      <c r="B21" s="74"/>
      <c r="C21" s="24">
        <v>-250</v>
      </c>
      <c r="D21" s="19"/>
      <c r="E21" s="19"/>
    </row>
    <row r="22" spans="1:15" ht="18.75" customHeight="1" x14ac:dyDescent="0.3">
      <c r="A22" s="86" t="s">
        <v>44</v>
      </c>
      <c r="B22" s="87"/>
      <c r="C22" s="25">
        <f>SUM(C18:C21)</f>
        <v>1451.28125</v>
      </c>
      <c r="D22" s="19"/>
      <c r="E22" s="19"/>
    </row>
    <row r="23" spans="1:15" ht="18.75" customHeight="1" x14ac:dyDescent="0.3">
      <c r="A23" s="14"/>
      <c r="B23" s="14"/>
      <c r="C23" s="15"/>
      <c r="D23" s="19"/>
      <c r="E23" s="19"/>
    </row>
    <row r="24" spans="1:15" ht="18.75" customHeight="1" x14ac:dyDescent="0.3">
      <c r="A24" s="14"/>
      <c r="B24" s="14"/>
      <c r="C24" s="15"/>
      <c r="D24" s="19"/>
      <c r="E24" s="19"/>
    </row>
    <row r="25" spans="1:15" ht="18.75" customHeight="1" x14ac:dyDescent="0.3">
      <c r="A25" s="14"/>
      <c r="B25" s="14"/>
      <c r="C25" s="15"/>
      <c r="D25" s="19"/>
      <c r="E25" s="19"/>
    </row>
    <row r="26" spans="1:15" ht="18.75" customHeight="1" x14ac:dyDescent="0.3">
      <c r="A26" s="2" t="s">
        <v>247</v>
      </c>
      <c r="D26" s="19"/>
      <c r="E26" s="19"/>
    </row>
    <row r="27" spans="1:15" ht="18.75" customHeight="1" x14ac:dyDescent="0.3">
      <c r="D27" s="19"/>
      <c r="E27" s="19"/>
    </row>
    <row r="28" spans="1:15" ht="41.25" customHeight="1" x14ac:dyDescent="0.3">
      <c r="A28" s="3" t="s">
        <v>38</v>
      </c>
      <c r="B28" s="4" t="s">
        <v>39</v>
      </c>
      <c r="C28" s="5" t="s">
        <v>40</v>
      </c>
      <c r="D28" s="19"/>
      <c r="E28" s="19"/>
    </row>
    <row r="29" spans="1:15" ht="18.75" customHeight="1" x14ac:dyDescent="0.3">
      <c r="A29" s="16" t="s">
        <v>241</v>
      </c>
      <c r="B29" s="17" t="s">
        <v>242</v>
      </c>
      <c r="C29" s="18">
        <v>1388.90625</v>
      </c>
      <c r="D29" s="19"/>
      <c r="E29" s="19"/>
      <c r="L29" s="30"/>
      <c r="O29" s="30"/>
    </row>
    <row r="30" spans="1:15" ht="18.75" customHeight="1" x14ac:dyDescent="0.3">
      <c r="A30" s="16" t="s">
        <v>243</v>
      </c>
      <c r="B30" s="17" t="s">
        <v>244</v>
      </c>
      <c r="C30" s="18">
        <v>147.40625</v>
      </c>
      <c r="D30" s="19"/>
      <c r="E30" s="19"/>
      <c r="L30" s="30"/>
      <c r="O30" s="30"/>
    </row>
    <row r="31" spans="1:15" ht="18.75" customHeight="1" x14ac:dyDescent="0.3">
      <c r="A31" s="16" t="s">
        <v>243</v>
      </c>
      <c r="B31" s="17" t="s">
        <v>244</v>
      </c>
      <c r="C31" s="18">
        <v>147.40625</v>
      </c>
      <c r="D31" s="19"/>
      <c r="E31" s="19"/>
      <c r="L31" s="30"/>
      <c r="O31" s="30"/>
    </row>
    <row r="32" spans="1:15" ht="18.75" customHeight="1" x14ac:dyDescent="0.3">
      <c r="A32" s="16" t="s">
        <v>243</v>
      </c>
      <c r="B32" s="17" t="s">
        <v>244</v>
      </c>
      <c r="C32" s="18">
        <v>147.40625</v>
      </c>
      <c r="D32" s="19"/>
      <c r="E32" s="19"/>
      <c r="L32" s="30"/>
      <c r="O32" s="30"/>
    </row>
    <row r="33" spans="1:17" ht="18.75" customHeight="1" x14ac:dyDescent="0.3">
      <c r="A33" s="16" t="s">
        <v>248</v>
      </c>
      <c r="B33" s="17" t="s">
        <v>249</v>
      </c>
      <c r="C33" s="18">
        <v>243.53125</v>
      </c>
      <c r="D33" s="19"/>
      <c r="E33" s="19"/>
      <c r="L33" s="30"/>
      <c r="O33" s="30"/>
    </row>
    <row r="34" spans="1:17" ht="18.75" customHeight="1" x14ac:dyDescent="0.3">
      <c r="A34" s="86" t="s">
        <v>44</v>
      </c>
      <c r="B34" s="87"/>
      <c r="C34" s="25">
        <f>SUM(C29:C33)</f>
        <v>2074.65625</v>
      </c>
      <c r="D34" s="19"/>
      <c r="E34" s="19"/>
      <c r="L34" s="30"/>
      <c r="O34" s="30"/>
    </row>
    <row r="35" spans="1:17" ht="18.75" customHeight="1" x14ac:dyDescent="0.3">
      <c r="A35" s="14"/>
      <c r="B35" s="14"/>
      <c r="C35" s="15"/>
      <c r="D35" s="19"/>
      <c r="E35" s="19"/>
    </row>
    <row r="36" spans="1:17" ht="18.75" customHeight="1" x14ac:dyDescent="0.3">
      <c r="A36" s="2" t="s">
        <v>250</v>
      </c>
      <c r="D36" s="19"/>
      <c r="E36" s="19"/>
    </row>
    <row r="37" spans="1:17" ht="18.75" customHeight="1" x14ac:dyDescent="0.3">
      <c r="D37" s="19"/>
      <c r="E37" s="19"/>
    </row>
    <row r="38" spans="1:17" ht="41.25" customHeight="1" x14ac:dyDescent="0.3">
      <c r="A38" s="3" t="s">
        <v>38</v>
      </c>
      <c r="B38" s="4" t="s">
        <v>39</v>
      </c>
      <c r="C38" s="5" t="s">
        <v>40</v>
      </c>
      <c r="D38" s="19"/>
      <c r="E38" s="19"/>
    </row>
    <row r="39" spans="1:17" ht="18.75" customHeight="1" x14ac:dyDescent="0.3">
      <c r="A39" s="16" t="s">
        <v>241</v>
      </c>
      <c r="B39" s="17" t="s">
        <v>242</v>
      </c>
      <c r="C39" s="18">
        <v>1388.90625</v>
      </c>
      <c r="D39" s="19"/>
      <c r="E39" s="19"/>
      <c r="L39" s="30"/>
      <c r="O39" s="30"/>
    </row>
    <row r="40" spans="1:17" ht="18.75" customHeight="1" x14ac:dyDescent="0.3">
      <c r="A40" s="16" t="s">
        <v>243</v>
      </c>
      <c r="B40" s="17" t="s">
        <v>244</v>
      </c>
      <c r="C40" s="18">
        <v>147.40625</v>
      </c>
      <c r="D40" s="19"/>
      <c r="E40" s="19"/>
      <c r="L40" s="30"/>
      <c r="O40" s="30"/>
    </row>
    <row r="41" spans="1:17" ht="18.75" customHeight="1" x14ac:dyDescent="0.3">
      <c r="A41" s="16" t="s">
        <v>243</v>
      </c>
      <c r="B41" s="17" t="s">
        <v>244</v>
      </c>
      <c r="C41" s="18">
        <v>147.40625</v>
      </c>
      <c r="D41" s="19"/>
      <c r="E41" s="19"/>
      <c r="L41" s="30"/>
      <c r="O41" s="30"/>
    </row>
    <row r="42" spans="1:17" ht="18.75" customHeight="1" x14ac:dyDescent="0.3">
      <c r="A42" s="16" t="s">
        <v>243</v>
      </c>
      <c r="B42" s="17" t="s">
        <v>244</v>
      </c>
      <c r="C42" s="18">
        <v>147.40625</v>
      </c>
      <c r="D42" s="19"/>
      <c r="E42" s="19"/>
      <c r="L42" s="30"/>
      <c r="O42" s="30"/>
    </row>
    <row r="43" spans="1:17" ht="18.75" customHeight="1" x14ac:dyDescent="0.3">
      <c r="A43" s="16" t="s">
        <v>248</v>
      </c>
      <c r="B43" s="17" t="s">
        <v>249</v>
      </c>
      <c r="C43" s="18">
        <v>243.53125</v>
      </c>
      <c r="D43" s="19"/>
      <c r="E43" s="19"/>
      <c r="L43" s="30"/>
      <c r="O43" s="30"/>
    </row>
    <row r="44" spans="1:17" ht="18.75" customHeight="1" x14ac:dyDescent="0.3">
      <c r="A44" s="73" t="s">
        <v>43</v>
      </c>
      <c r="B44" s="74"/>
      <c r="C44" s="24">
        <v>-250</v>
      </c>
      <c r="D44" s="19"/>
      <c r="E44" s="19"/>
      <c r="L44" s="30"/>
      <c r="O44" s="30"/>
    </row>
    <row r="45" spans="1:17" ht="18.75" customHeight="1" x14ac:dyDescent="0.3">
      <c r="A45" s="86" t="s">
        <v>44</v>
      </c>
      <c r="B45" s="87"/>
      <c r="C45" s="25">
        <f>SUM(C39:C44)</f>
        <v>1824.65625</v>
      </c>
      <c r="D45" s="19"/>
      <c r="E45" s="19"/>
      <c r="L45" s="30"/>
      <c r="O45" s="30"/>
    </row>
    <row r="46" spans="1:17" ht="18.75" customHeight="1" x14ac:dyDescent="0.3">
      <c r="A46" s="14"/>
      <c r="B46" s="14"/>
      <c r="C46" s="15"/>
      <c r="D46" s="15"/>
      <c r="E46" s="15"/>
      <c r="L46" s="30"/>
      <c r="M46" s="1"/>
      <c r="N46" s="1"/>
      <c r="O46" s="30"/>
      <c r="P46" s="1"/>
      <c r="Q46" s="1"/>
    </row>
    <row r="47" spans="1:17" ht="18.75" customHeight="1" x14ac:dyDescent="0.3">
      <c r="A47" s="14"/>
      <c r="B47" s="14"/>
      <c r="C47" s="15"/>
      <c r="D47" s="15"/>
      <c r="E47" s="15"/>
      <c r="L47" s="30"/>
      <c r="M47" s="1"/>
      <c r="N47" s="1"/>
      <c r="O47" s="30"/>
      <c r="P47" s="1"/>
      <c r="Q47" s="1"/>
    </row>
    <row r="48" spans="1:17" ht="18.75" customHeight="1" x14ac:dyDescent="0.3">
      <c r="L48" s="30"/>
      <c r="M48" s="1"/>
      <c r="N48" s="1"/>
      <c r="O48" s="30"/>
      <c r="P48" s="1"/>
      <c r="Q48" s="1"/>
    </row>
    <row r="49" spans="1:17" ht="18.75" customHeight="1" x14ac:dyDescent="0.3">
      <c r="A49" s="2" t="s">
        <v>251</v>
      </c>
      <c r="L49" s="30"/>
      <c r="M49" s="1"/>
      <c r="N49" s="1"/>
      <c r="O49" s="30"/>
      <c r="P49" s="1"/>
      <c r="Q49" s="1"/>
    </row>
    <row r="50" spans="1:17" ht="18.75" customHeight="1" x14ac:dyDescent="0.3">
      <c r="A50" s="14"/>
      <c r="B50" s="14"/>
      <c r="C50" s="15"/>
      <c r="D50" s="15"/>
      <c r="E50" s="15"/>
      <c r="L50" s="30"/>
      <c r="M50" s="1"/>
      <c r="N50" s="1"/>
      <c r="O50" s="30"/>
      <c r="P50" s="1"/>
      <c r="Q50" s="1"/>
    </row>
    <row r="51" spans="1:17" ht="46.8" x14ac:dyDescent="0.3">
      <c r="A51" s="3" t="s">
        <v>38</v>
      </c>
      <c r="B51" s="4" t="s">
        <v>39</v>
      </c>
      <c r="C51" s="5" t="s">
        <v>40</v>
      </c>
      <c r="D51" s="8" t="s">
        <v>145</v>
      </c>
      <c r="E51" s="5" t="s">
        <v>146</v>
      </c>
      <c r="G51" s="5" t="s">
        <v>46</v>
      </c>
      <c r="H51" s="5" t="s">
        <v>47</v>
      </c>
      <c r="J51" s="8" t="s">
        <v>147</v>
      </c>
      <c r="K51" s="8" t="s">
        <v>148</v>
      </c>
      <c r="L51" s="30"/>
      <c r="M51" s="1"/>
      <c r="N51" s="1"/>
      <c r="O51" s="30"/>
      <c r="P51" s="1"/>
      <c r="Q51" s="1"/>
    </row>
    <row r="52" spans="1:17" ht="18.75" customHeight="1" x14ac:dyDescent="0.3">
      <c r="A52" s="16" t="s">
        <v>252</v>
      </c>
      <c r="B52" s="17" t="s">
        <v>253</v>
      </c>
      <c r="C52" s="18">
        <v>63.612565445026178</v>
      </c>
      <c r="D52" s="24">
        <v>-30</v>
      </c>
      <c r="E52" s="18">
        <f>C52+D52</f>
        <v>33.612565445026178</v>
      </c>
      <c r="G52" s="26">
        <f>C52/20000</f>
        <v>3.1806282722513088E-3</v>
      </c>
      <c r="H52" s="27"/>
      <c r="J52" s="28">
        <f>E52/20000</f>
        <v>1.6806282722513089E-3</v>
      </c>
      <c r="K52" s="29"/>
      <c r="L52" s="30"/>
      <c r="M52" s="1"/>
      <c r="N52" s="1"/>
      <c r="O52" s="30"/>
      <c r="P52" s="1"/>
      <c r="Q52" s="1"/>
    </row>
    <row r="53" spans="1:17" ht="18.75" customHeight="1" x14ac:dyDescent="0.3">
      <c r="A53" s="16" t="s">
        <v>254</v>
      </c>
      <c r="B53" s="17" t="s">
        <v>255</v>
      </c>
      <c r="C53" s="18">
        <v>143.87434554973819</v>
      </c>
      <c r="D53" s="24">
        <v>-40</v>
      </c>
      <c r="E53" s="18">
        <f t="shared" ref="E53:E55" si="0">C53+D53</f>
        <v>103.87434554973819</v>
      </c>
      <c r="G53" s="27"/>
      <c r="H53" s="27"/>
      <c r="J53" s="29"/>
      <c r="K53" s="29"/>
      <c r="L53" s="30"/>
      <c r="M53" s="1"/>
      <c r="N53" s="1"/>
      <c r="O53" s="30"/>
      <c r="P53" s="1"/>
      <c r="Q53" s="1"/>
    </row>
    <row r="54" spans="1:17" ht="18.75" customHeight="1" x14ac:dyDescent="0.3">
      <c r="A54" s="16" t="s">
        <v>256</v>
      </c>
      <c r="B54" s="17" t="s">
        <v>257</v>
      </c>
      <c r="C54" s="18">
        <v>143.87434554973819</v>
      </c>
      <c r="D54" s="24">
        <v>-40</v>
      </c>
      <c r="E54" s="18">
        <f t="shared" si="0"/>
        <v>103.87434554973819</v>
      </c>
      <c r="G54" s="27"/>
      <c r="H54" s="27"/>
      <c r="J54" s="29"/>
      <c r="K54" s="29"/>
      <c r="L54" s="30"/>
      <c r="M54" s="1"/>
      <c r="N54" s="1"/>
      <c r="O54" s="30"/>
      <c r="P54" s="1"/>
      <c r="Q54" s="1"/>
    </row>
    <row r="55" spans="1:17" ht="18.75" customHeight="1" x14ac:dyDescent="0.3">
      <c r="A55" s="16" t="s">
        <v>258</v>
      </c>
      <c r="B55" s="17" t="s">
        <v>259</v>
      </c>
      <c r="C55" s="18">
        <v>143.87434554973819</v>
      </c>
      <c r="D55" s="24">
        <v>-40</v>
      </c>
      <c r="E55" s="18">
        <f t="shared" si="0"/>
        <v>103.87434554973819</v>
      </c>
      <c r="G55" s="27"/>
      <c r="H55" s="27">
        <f>((C53/20000)*3)+G52</f>
        <v>2.4761780104712038E-2</v>
      </c>
      <c r="J55" s="29"/>
      <c r="K55" s="29">
        <f>((E53/20000)*3)+J52</f>
        <v>1.7261780104712039E-2</v>
      </c>
      <c r="L55" s="30"/>
      <c r="M55" s="1"/>
      <c r="N55" s="1"/>
      <c r="O55" s="30"/>
      <c r="P55" s="1"/>
      <c r="Q55" s="1"/>
    </row>
    <row r="56" spans="1:17" ht="18.75" customHeight="1" x14ac:dyDescent="0.3">
      <c r="A56" s="75" t="s">
        <v>44</v>
      </c>
      <c r="B56" s="75"/>
      <c r="C56" s="25">
        <f>SUM(C51:C55)</f>
        <v>495.23560209424079</v>
      </c>
      <c r="D56" s="24">
        <f>SUM(D51:D55)</f>
        <v>-150</v>
      </c>
      <c r="E56" s="25">
        <f>SUM(E51:E55)</f>
        <v>345.23560209424079</v>
      </c>
      <c r="L56" s="30"/>
      <c r="M56" s="1"/>
      <c r="N56" s="1"/>
      <c r="O56" s="30"/>
      <c r="P56" s="1"/>
      <c r="Q56" s="1"/>
    </row>
    <row r="57" spans="1:17" ht="18.75" customHeight="1" x14ac:dyDescent="0.3">
      <c r="L57" s="30"/>
      <c r="M57" s="1"/>
      <c r="N57" s="1"/>
      <c r="O57" s="30"/>
      <c r="P57" s="1"/>
      <c r="Q57" s="1"/>
    </row>
    <row r="58" spans="1:17" ht="18.75" customHeight="1" x14ac:dyDescent="0.3">
      <c r="A58" s="2" t="s">
        <v>260</v>
      </c>
      <c r="L58" s="30"/>
      <c r="M58" s="12"/>
      <c r="N58" s="1"/>
      <c r="O58" s="30"/>
      <c r="P58" s="12"/>
      <c r="Q58" s="1"/>
    </row>
    <row r="59" spans="1:17" ht="18.75" customHeight="1" x14ac:dyDescent="0.3">
      <c r="A59" s="14"/>
      <c r="B59" s="14"/>
      <c r="C59" s="15"/>
      <c r="D59" s="15"/>
      <c r="E59" s="15"/>
      <c r="L59" s="30"/>
      <c r="N59" s="1"/>
      <c r="O59" s="30"/>
      <c r="Q59" s="1"/>
    </row>
    <row r="60" spans="1:17" ht="46.8" x14ac:dyDescent="0.3">
      <c r="A60" s="3" t="s">
        <v>38</v>
      </c>
      <c r="B60" s="4" t="s">
        <v>39</v>
      </c>
      <c r="C60" s="5" t="s">
        <v>40</v>
      </c>
      <c r="D60" s="8" t="s">
        <v>145</v>
      </c>
      <c r="E60" s="5" t="s">
        <v>146</v>
      </c>
      <c r="G60" s="5" t="s">
        <v>46</v>
      </c>
      <c r="H60" s="5" t="s">
        <v>47</v>
      </c>
      <c r="J60" s="8" t="s">
        <v>147</v>
      </c>
      <c r="K60" s="8" t="s">
        <v>148</v>
      </c>
      <c r="L60" s="30"/>
      <c r="N60" s="1"/>
      <c r="O60" s="30"/>
      <c r="Q60" s="1"/>
    </row>
    <row r="61" spans="1:17" ht="18.75" customHeight="1" x14ac:dyDescent="0.3">
      <c r="A61" s="16" t="s">
        <v>261</v>
      </c>
      <c r="B61" s="17" t="s">
        <v>262</v>
      </c>
      <c r="C61" s="18">
        <v>211.68586387434556</v>
      </c>
      <c r="D61" s="24">
        <v>-85</v>
      </c>
      <c r="E61" s="18">
        <f>C61+D61</f>
        <v>126.68586387434556</v>
      </c>
      <c r="G61" s="26">
        <f>C61/86000</f>
        <v>2.4614635334226226E-3</v>
      </c>
      <c r="H61" s="27"/>
      <c r="J61" s="28">
        <f>E61/86000</f>
        <v>1.4730914403993669E-3</v>
      </c>
      <c r="K61" s="29"/>
      <c r="L61" s="30"/>
      <c r="M61" s="1"/>
      <c r="N61" s="1"/>
      <c r="O61" s="30"/>
      <c r="P61" s="1"/>
      <c r="Q61" s="1"/>
    </row>
    <row r="62" spans="1:17" ht="18.75" customHeight="1" x14ac:dyDescent="0.3">
      <c r="A62" s="16" t="s">
        <v>263</v>
      </c>
      <c r="B62" s="17" t="s">
        <v>264</v>
      </c>
      <c r="C62" s="18">
        <v>274.4607329842932</v>
      </c>
      <c r="D62" s="24">
        <v>-70</v>
      </c>
      <c r="E62" s="18">
        <f t="shared" ref="E62:E64" si="1">C62+D62</f>
        <v>204.4607329842932</v>
      </c>
      <c r="G62" s="27"/>
      <c r="H62" s="27"/>
      <c r="J62" s="29"/>
      <c r="K62" s="29"/>
      <c r="L62" s="30"/>
      <c r="M62" s="1"/>
      <c r="N62" s="1"/>
      <c r="O62" s="30"/>
      <c r="P62" s="1"/>
      <c r="Q62" s="1"/>
    </row>
    <row r="63" spans="1:17" ht="18.75" customHeight="1" x14ac:dyDescent="0.3">
      <c r="A63" s="16" t="s">
        <v>265</v>
      </c>
      <c r="B63" s="17" t="s">
        <v>266</v>
      </c>
      <c r="C63" s="18">
        <v>274.4607329842932</v>
      </c>
      <c r="D63" s="24">
        <v>-70</v>
      </c>
      <c r="E63" s="18">
        <f t="shared" si="1"/>
        <v>204.4607329842932</v>
      </c>
      <c r="G63" s="27"/>
      <c r="H63" s="27"/>
      <c r="J63" s="29"/>
      <c r="K63" s="29"/>
      <c r="L63" s="30"/>
      <c r="M63" s="1"/>
      <c r="N63" s="1"/>
      <c r="O63" s="30"/>
      <c r="P63" s="1"/>
      <c r="Q63" s="1"/>
    </row>
    <row r="64" spans="1:17" ht="18.75" customHeight="1" x14ac:dyDescent="0.3">
      <c r="A64" s="16" t="s">
        <v>267</v>
      </c>
      <c r="B64" s="17" t="s">
        <v>268</v>
      </c>
      <c r="C64" s="18">
        <v>274.4607329842932</v>
      </c>
      <c r="D64" s="24">
        <v>-70</v>
      </c>
      <c r="E64" s="18">
        <f t="shared" si="1"/>
        <v>204.4607329842932</v>
      </c>
      <c r="G64" s="27"/>
      <c r="H64" s="27">
        <f>((C62/50000)*3)+G61</f>
        <v>1.8929107512480215E-2</v>
      </c>
      <c r="J64" s="29"/>
      <c r="K64" s="29">
        <f>((E62/50000)*3)+J61</f>
        <v>1.3740735419456959E-2</v>
      </c>
      <c r="L64" s="30"/>
      <c r="M64" s="1"/>
      <c r="N64" s="1"/>
      <c r="O64" s="30"/>
      <c r="P64" s="1"/>
      <c r="Q64" s="1"/>
    </row>
    <row r="65" spans="1:17" ht="18.75" customHeight="1" x14ac:dyDescent="0.3">
      <c r="A65" s="75" t="s">
        <v>44</v>
      </c>
      <c r="B65" s="75"/>
      <c r="C65" s="25">
        <f>SUM(C60:C64)</f>
        <v>1035.068062827225</v>
      </c>
      <c r="D65" s="24">
        <f>SUM(D60:D64)</f>
        <v>-295</v>
      </c>
      <c r="E65" s="25">
        <f>SUM(E60:E64)</f>
        <v>740.06806282722505</v>
      </c>
      <c r="L65" s="30"/>
      <c r="M65" s="1"/>
      <c r="N65" s="1"/>
      <c r="O65" s="30"/>
      <c r="P65" s="1"/>
      <c r="Q65" s="1"/>
    </row>
    <row r="66" spans="1:17" ht="18.75" customHeight="1" x14ac:dyDescent="0.3">
      <c r="L66" s="30"/>
      <c r="M66" s="1"/>
      <c r="N66" s="1"/>
      <c r="O66" s="30"/>
      <c r="P66" s="1"/>
      <c r="Q66" s="1"/>
    </row>
    <row r="67" spans="1:17" ht="18.75" customHeight="1" x14ac:dyDescent="0.3">
      <c r="A67" s="13"/>
      <c r="L67" s="30"/>
      <c r="M67" s="1"/>
      <c r="N67" s="1"/>
      <c r="O67" s="30"/>
      <c r="P67" s="1"/>
      <c r="Q67" s="1"/>
    </row>
    <row r="68" spans="1:17" ht="18.75" customHeight="1" x14ac:dyDescent="0.3">
      <c r="L68" s="30"/>
      <c r="M68" s="1"/>
      <c r="N68" s="1"/>
      <c r="O68" s="30"/>
      <c r="P68" s="1"/>
      <c r="Q68" s="1"/>
    </row>
    <row r="69" spans="1:17" ht="18.75" customHeight="1" x14ac:dyDescent="0.3">
      <c r="L69" s="30"/>
      <c r="M69" s="1"/>
      <c r="N69" s="1"/>
      <c r="O69" s="30"/>
      <c r="P69" s="1"/>
      <c r="Q69" s="1"/>
    </row>
    <row r="70" spans="1:17" ht="18.75" customHeight="1" x14ac:dyDescent="0.3">
      <c r="L70" s="30"/>
      <c r="M70" s="1"/>
      <c r="N70" s="1"/>
      <c r="O70" s="30"/>
      <c r="P70" s="1"/>
      <c r="Q70" s="1"/>
    </row>
    <row r="71" spans="1:17" ht="18.75" customHeight="1" x14ac:dyDescent="0.3">
      <c r="L71" s="30"/>
      <c r="O71" s="30"/>
    </row>
    <row r="72" spans="1:17" ht="18.75" customHeight="1" x14ac:dyDescent="0.3">
      <c r="L72" s="30"/>
      <c r="O72" s="30"/>
    </row>
    <row r="73" spans="1:17" ht="18.75" customHeight="1" x14ac:dyDescent="0.3">
      <c r="L73" s="30"/>
      <c r="O73" s="30"/>
    </row>
    <row r="74" spans="1:17" ht="18.75" customHeight="1" x14ac:dyDescent="0.3">
      <c r="L74" s="30"/>
      <c r="O74" s="30"/>
    </row>
    <row r="75" spans="1:17" ht="18.75" customHeight="1" x14ac:dyDescent="0.3">
      <c r="L75" s="30"/>
      <c r="O75" s="30"/>
    </row>
    <row r="76" spans="1:17" ht="18.75" customHeight="1" x14ac:dyDescent="0.3">
      <c r="L76" s="30"/>
      <c r="O76" s="30"/>
    </row>
    <row r="77" spans="1:17" ht="18.75" customHeight="1" x14ac:dyDescent="0.3">
      <c r="L77" s="30"/>
      <c r="O77" s="30"/>
    </row>
    <row r="78" spans="1:17" ht="18.75" customHeight="1" x14ac:dyDescent="0.3">
      <c r="A78" s="2" t="s">
        <v>56</v>
      </c>
      <c r="B78" s="14"/>
      <c r="C78" s="15"/>
      <c r="D78" s="12"/>
      <c r="H78" s="12"/>
      <c r="L78" s="30"/>
      <c r="O78" s="30"/>
    </row>
    <row r="79" spans="1:17" ht="18.75" customHeight="1" x14ac:dyDescent="0.3">
      <c r="A79" s="14"/>
      <c r="B79" s="14"/>
      <c r="C79" s="15"/>
      <c r="D79" s="12"/>
      <c r="H79" s="19"/>
      <c r="L79" s="30"/>
      <c r="O79" s="30"/>
    </row>
    <row r="80" spans="1:17" ht="41.25" customHeight="1" x14ac:dyDescent="0.3">
      <c r="A80" s="3" t="s">
        <v>38</v>
      </c>
      <c r="B80" s="4" t="s">
        <v>39</v>
      </c>
      <c r="C80" s="5" t="s">
        <v>40</v>
      </c>
      <c r="D80" s="12"/>
      <c r="H80" s="19"/>
      <c r="L80" s="30"/>
      <c r="O80" s="30"/>
    </row>
    <row r="81" spans="1:15" ht="18.75" customHeight="1" x14ac:dyDescent="0.3">
      <c r="A81" s="16" t="s">
        <v>269</v>
      </c>
      <c r="B81" s="17" t="s">
        <v>270</v>
      </c>
      <c r="C81" s="18">
        <v>281.27083333333331</v>
      </c>
      <c r="D81" s="12"/>
      <c r="L81" s="30"/>
      <c r="O81" s="30"/>
    </row>
    <row r="82" spans="1:15" ht="18.75" customHeight="1" x14ac:dyDescent="0.3">
      <c r="A82" s="16" t="s">
        <v>271</v>
      </c>
      <c r="B82" s="17" t="s">
        <v>272</v>
      </c>
      <c r="C82" s="18">
        <v>454.90625</v>
      </c>
      <c r="D82" s="12"/>
      <c r="L82" s="30"/>
      <c r="O82" s="30"/>
    </row>
    <row r="83" spans="1:15" ht="18.75" customHeight="1" x14ac:dyDescent="0.3">
      <c r="A83" s="16" t="s">
        <v>273</v>
      </c>
      <c r="B83" s="17" t="s">
        <v>274</v>
      </c>
      <c r="C83" s="18">
        <v>671.59375</v>
      </c>
      <c r="D83" s="12"/>
      <c r="L83" s="30"/>
      <c r="O83" s="30"/>
    </row>
    <row r="84" spans="1:15" ht="18.75" customHeight="1" x14ac:dyDescent="0.3">
      <c r="A84" s="9"/>
      <c r="C84" s="20"/>
      <c r="D84" s="12"/>
      <c r="E84" s="19"/>
      <c r="F84" s="19"/>
      <c r="L84" s="30"/>
      <c r="O84" s="30"/>
    </row>
    <row r="85" spans="1:15" ht="18.75" customHeight="1" x14ac:dyDescent="0.3">
      <c r="A85" s="9"/>
      <c r="B85" s="10"/>
      <c r="C85" s="11"/>
      <c r="D85" s="12"/>
      <c r="L85" s="30"/>
      <c r="O85" s="30"/>
    </row>
    <row r="86" spans="1:15" ht="18.75" customHeight="1" x14ac:dyDescent="0.3">
      <c r="A86" s="2" t="s">
        <v>67</v>
      </c>
      <c r="B86" s="14"/>
      <c r="C86" s="15"/>
      <c r="D86" s="12"/>
      <c r="L86" s="30"/>
      <c r="O86" s="30"/>
    </row>
    <row r="87" spans="1:15" ht="18.75" customHeight="1" x14ac:dyDescent="0.3">
      <c r="A87" s="14"/>
      <c r="B87" s="14"/>
      <c r="C87" s="15"/>
      <c r="D87" s="12"/>
      <c r="L87" s="30"/>
      <c r="O87" s="30"/>
    </row>
    <row r="88" spans="1:15" ht="41.25" customHeight="1" x14ac:dyDescent="0.3">
      <c r="A88" s="3" t="s">
        <v>38</v>
      </c>
      <c r="B88" s="4" t="s">
        <v>39</v>
      </c>
      <c r="C88" s="5" t="s">
        <v>40</v>
      </c>
      <c r="D88" s="12"/>
      <c r="L88" s="30"/>
      <c r="O88" s="30"/>
    </row>
    <row r="89" spans="1:15" ht="18.75" customHeight="1" x14ac:dyDescent="0.3">
      <c r="A89" s="16" t="s">
        <v>275</v>
      </c>
      <c r="B89" s="17" t="s">
        <v>276</v>
      </c>
      <c r="C89" s="18">
        <v>261.17708333333331</v>
      </c>
      <c r="D89" s="12"/>
      <c r="L89" s="30"/>
      <c r="O89" s="30"/>
    </row>
    <row r="90" spans="1:15" ht="18.75" customHeight="1" x14ac:dyDescent="0.3">
      <c r="L90" s="30"/>
      <c r="O90" s="30"/>
    </row>
    <row r="91" spans="1:15" ht="18.75" customHeight="1" x14ac:dyDescent="0.3">
      <c r="L91" s="30"/>
      <c r="O91" s="30"/>
    </row>
    <row r="92" spans="1:15" ht="18.75" customHeight="1" x14ac:dyDescent="0.3">
      <c r="A92" s="1" t="s">
        <v>165</v>
      </c>
      <c r="L92" s="30"/>
      <c r="O92" s="30"/>
    </row>
    <row r="93" spans="1:15" ht="18.75" customHeight="1" x14ac:dyDescent="0.3">
      <c r="A93" s="1" t="s">
        <v>277</v>
      </c>
      <c r="L93" s="30"/>
      <c r="O93" s="30"/>
    </row>
    <row r="94" spans="1:15" ht="18.75" customHeight="1" x14ac:dyDescent="0.3">
      <c r="A94" s="1" t="s">
        <v>278</v>
      </c>
      <c r="L94" s="30"/>
      <c r="O94" s="30"/>
    </row>
    <row r="95" spans="1:15" ht="18.75" customHeight="1" x14ac:dyDescent="0.3">
      <c r="L95" s="30"/>
      <c r="O95" s="30"/>
    </row>
    <row r="96" spans="1:15" ht="18.75" customHeight="1" x14ac:dyDescent="0.3">
      <c r="L96" s="30"/>
      <c r="O96" s="30"/>
    </row>
    <row r="97" spans="12:15" ht="18.75" customHeight="1" x14ac:dyDescent="0.3">
      <c r="L97" s="30"/>
      <c r="O97" s="30"/>
    </row>
    <row r="98" spans="12:15" ht="18.75" customHeight="1" x14ac:dyDescent="0.3">
      <c r="L98" s="30"/>
      <c r="O98" s="30"/>
    </row>
    <row r="99" spans="12:15" ht="18.75" customHeight="1" x14ac:dyDescent="0.3">
      <c r="L99" s="30"/>
      <c r="O99" s="30"/>
    </row>
    <row r="100" spans="12:15" ht="18.75" customHeight="1" x14ac:dyDescent="0.3">
      <c r="L100" s="30"/>
      <c r="O100" s="30"/>
    </row>
    <row r="101" spans="12:15" ht="18.75" customHeight="1" x14ac:dyDescent="0.3">
      <c r="L101" s="30"/>
      <c r="O101" s="30"/>
    </row>
    <row r="102" spans="12:15" ht="18.75" customHeight="1" x14ac:dyDescent="0.3">
      <c r="L102" s="30"/>
      <c r="O102" s="30"/>
    </row>
    <row r="103" spans="12:15" ht="18.75" customHeight="1" x14ac:dyDescent="0.3">
      <c r="L103" s="30"/>
      <c r="O103" s="30"/>
    </row>
    <row r="104" spans="12:15" ht="18.75" customHeight="1" x14ac:dyDescent="0.3">
      <c r="L104" s="30"/>
      <c r="O104" s="30"/>
    </row>
    <row r="105" spans="12:15" ht="18.75" customHeight="1" x14ac:dyDescent="0.3">
      <c r="L105" s="30"/>
      <c r="O105" s="30"/>
    </row>
    <row r="106" spans="12:15" ht="18.75" customHeight="1" x14ac:dyDescent="0.3">
      <c r="L106" s="30"/>
      <c r="O106" s="30"/>
    </row>
    <row r="107" spans="12:15" ht="18.75" customHeight="1" x14ac:dyDescent="0.3">
      <c r="L107" s="30"/>
      <c r="O107" s="30"/>
    </row>
    <row r="108" spans="12:15" x14ac:dyDescent="0.3">
      <c r="L108" s="30"/>
      <c r="O108" s="30"/>
    </row>
    <row r="109" spans="12:15" x14ac:dyDescent="0.3">
      <c r="L109" s="30"/>
      <c r="O109" s="30"/>
    </row>
    <row r="110" spans="12:15" x14ac:dyDescent="0.3">
      <c r="L110" s="30"/>
      <c r="O110" s="30"/>
    </row>
    <row r="111" spans="12:15" x14ac:dyDescent="0.3">
      <c r="L111" s="30"/>
      <c r="O111" s="30"/>
    </row>
    <row r="112" spans="12:15" x14ac:dyDescent="0.3">
      <c r="L112" s="30"/>
      <c r="O112" s="30"/>
    </row>
    <row r="113" spans="12:15" x14ac:dyDescent="0.3">
      <c r="L113" s="30"/>
      <c r="O113" s="30"/>
    </row>
    <row r="114" spans="12:15" x14ac:dyDescent="0.3">
      <c r="L114" s="30"/>
      <c r="O114" s="30"/>
    </row>
    <row r="115" spans="12:15" x14ac:dyDescent="0.3">
      <c r="L115" s="30"/>
      <c r="O115" s="30"/>
    </row>
    <row r="116" spans="12:15" x14ac:dyDescent="0.3">
      <c r="L116" s="30"/>
      <c r="O116" s="30"/>
    </row>
    <row r="117" spans="12:15" x14ac:dyDescent="0.3">
      <c r="L117" s="30"/>
      <c r="O117" s="30"/>
    </row>
    <row r="118" spans="12:15" x14ac:dyDescent="0.3">
      <c r="L118" s="30"/>
      <c r="O118" s="30"/>
    </row>
    <row r="119" spans="12:15" x14ac:dyDescent="0.3">
      <c r="L119" s="30"/>
      <c r="O119" s="30"/>
    </row>
    <row r="120" spans="12:15" x14ac:dyDescent="0.3">
      <c r="L120" s="30"/>
      <c r="O120" s="30"/>
    </row>
    <row r="121" spans="12:15" x14ac:dyDescent="0.3">
      <c r="L121" s="30"/>
      <c r="O121" s="30"/>
    </row>
    <row r="122" spans="12:15" x14ac:dyDescent="0.3">
      <c r="L122" s="30"/>
      <c r="O122" s="30"/>
    </row>
    <row r="123" spans="12:15" x14ac:dyDescent="0.3">
      <c r="L123" s="30"/>
      <c r="O123" s="30"/>
    </row>
    <row r="124" spans="12:15" x14ac:dyDescent="0.3">
      <c r="L124" s="30"/>
      <c r="O124" s="30"/>
    </row>
    <row r="125" spans="12:15" x14ac:dyDescent="0.3">
      <c r="L125" s="30"/>
      <c r="O125" s="30"/>
    </row>
    <row r="126" spans="12:15" x14ac:dyDescent="0.3">
      <c r="L126" s="30"/>
      <c r="O126" s="30"/>
    </row>
    <row r="127" spans="12:15" x14ac:dyDescent="0.3">
      <c r="L127" s="30"/>
      <c r="O127" s="30"/>
    </row>
    <row r="128" spans="12:15" x14ac:dyDescent="0.3">
      <c r="L128" s="30"/>
      <c r="O128" s="30"/>
    </row>
    <row r="129" spans="12:15" x14ac:dyDescent="0.3">
      <c r="L129" s="30"/>
      <c r="O129" s="30"/>
    </row>
  </sheetData>
  <mergeCells count="12">
    <mergeCell ref="P1:Q1"/>
    <mergeCell ref="M1:N1"/>
    <mergeCell ref="A65:B65"/>
    <mergeCell ref="A13:B13"/>
    <mergeCell ref="A34:B34"/>
    <mergeCell ref="A5:K5"/>
    <mergeCell ref="A1:K1"/>
    <mergeCell ref="A56:B56"/>
    <mergeCell ref="A22:B22"/>
    <mergeCell ref="A45:B45"/>
    <mergeCell ref="A21:B21"/>
    <mergeCell ref="A44:B44"/>
  </mergeCells>
  <hyperlinks>
    <hyperlink ref="M1:N1" location="'Options et Consos RIPS A3'!A1" display="Options RIPS A3" xr:uid="{13B65BB3-A794-491E-9E23-7B3D78F782BB}"/>
    <hyperlink ref="P1:Q1" location="'Tarif Top Partners OP'!A1" display="&lt; Retour Sommaire" xr:uid="{AFA68FEF-AFAA-4F61-B78C-0E3427F54A9D}"/>
  </hyperlinks>
  <pageMargins left="0.7" right="0.7" top="0.75" bottom="0.75" header="0.3" footer="0.3"/>
  <pageSetup paperSize="9" orientation="portrait" r:id="rId1"/>
  <customProperties>
    <customPr name="_pios_id" r:id="rId2"/>
  </customProperties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E701AC-D6A5-4D77-96CD-1E2959C0F11B}">
  <sheetPr>
    <tabColor theme="5"/>
  </sheetPr>
  <dimension ref="A1:Q129"/>
  <sheetViews>
    <sheetView showGridLines="0" zoomScale="85" zoomScaleNormal="85" workbookViewId="0">
      <selection sqref="A1:K1"/>
    </sheetView>
  </sheetViews>
  <sheetFormatPr baseColWidth="10" defaultColWidth="11.44140625" defaultRowHeight="15.6" x14ac:dyDescent="0.3"/>
  <cols>
    <col min="1" max="1" width="19.88671875" style="1" customWidth="1"/>
    <col min="2" max="2" width="84.33203125" style="1" customWidth="1"/>
    <col min="3" max="11" width="19.33203125" style="1" customWidth="1"/>
    <col min="12" max="12" width="4.88671875" style="1" customWidth="1"/>
    <col min="13" max="14" width="19.33203125" style="19" customWidth="1"/>
    <col min="15" max="15" width="4.88671875" style="1" customWidth="1"/>
    <col min="16" max="17" width="19.33203125" style="19" customWidth="1"/>
    <col min="18" max="16384" width="11.44140625" style="1"/>
  </cols>
  <sheetData>
    <row r="1" spans="1:17" ht="67.5" customHeight="1" x14ac:dyDescent="0.3">
      <c r="A1" s="82" t="s">
        <v>33</v>
      </c>
      <c r="B1" s="82"/>
      <c r="C1" s="82"/>
      <c r="D1" s="82"/>
      <c r="E1" s="82"/>
      <c r="F1" s="82"/>
      <c r="G1" s="82"/>
      <c r="H1" s="82"/>
      <c r="I1" s="82"/>
      <c r="J1" s="82"/>
      <c r="K1" s="82"/>
      <c r="L1" s="19"/>
      <c r="M1" s="71" t="s">
        <v>238</v>
      </c>
      <c r="N1" s="72"/>
      <c r="O1" s="19"/>
      <c r="P1" s="71" t="s">
        <v>35</v>
      </c>
      <c r="Q1" s="72"/>
    </row>
    <row r="2" spans="1:17" ht="18.75" customHeight="1" x14ac:dyDescent="0.3"/>
    <row r="3" spans="1:17" ht="18.75" customHeight="1" x14ac:dyDescent="0.3"/>
    <row r="4" spans="1:17" ht="18.75" customHeight="1" x14ac:dyDescent="0.3"/>
    <row r="5" spans="1:17" ht="25.8" x14ac:dyDescent="0.3">
      <c r="A5" s="88" t="s">
        <v>279</v>
      </c>
      <c r="B5" s="89"/>
      <c r="C5" s="89"/>
      <c r="D5" s="89"/>
      <c r="E5" s="89"/>
      <c r="F5" s="89"/>
      <c r="G5" s="89"/>
      <c r="H5" s="89"/>
      <c r="I5" s="89"/>
      <c r="J5" s="89"/>
      <c r="K5" s="90"/>
      <c r="L5" s="19"/>
      <c r="O5" s="19"/>
    </row>
    <row r="6" spans="1:17" ht="18.75" customHeight="1" x14ac:dyDescent="0.3"/>
    <row r="7" spans="1:17" ht="18.75" customHeight="1" x14ac:dyDescent="0.3">
      <c r="A7" s="2" t="s">
        <v>240</v>
      </c>
    </row>
    <row r="8" spans="1:17" ht="18.75" customHeight="1" x14ac:dyDescent="0.3"/>
    <row r="9" spans="1:17" ht="47.25" customHeight="1" x14ac:dyDescent="0.3">
      <c r="A9" s="3" t="s">
        <v>38</v>
      </c>
      <c r="B9" s="4" t="s">
        <v>39</v>
      </c>
      <c r="C9" s="5" t="s">
        <v>40</v>
      </c>
      <c r="D9" s="19"/>
      <c r="E9" s="19"/>
      <c r="L9" s="30"/>
      <c r="O9" s="30"/>
    </row>
    <row r="10" spans="1:17" ht="18.75" customHeight="1" x14ac:dyDescent="0.3">
      <c r="A10" s="16" t="s">
        <v>280</v>
      </c>
      <c r="B10" s="17" t="s">
        <v>281</v>
      </c>
      <c r="C10" s="18">
        <v>987.28125</v>
      </c>
      <c r="D10" s="19"/>
      <c r="E10" s="19"/>
    </row>
    <row r="11" spans="1:17" ht="18.75" customHeight="1" x14ac:dyDescent="0.3">
      <c r="A11" s="16" t="s">
        <v>243</v>
      </c>
      <c r="B11" s="17" t="s">
        <v>282</v>
      </c>
      <c r="C11" s="18">
        <v>147.40625</v>
      </c>
      <c r="D11" s="19"/>
      <c r="E11" s="19"/>
    </row>
    <row r="12" spans="1:17" ht="18.75" customHeight="1" x14ac:dyDescent="0.3">
      <c r="A12" s="16">
        <v>7112434</v>
      </c>
      <c r="B12" s="17" t="s">
        <v>283</v>
      </c>
      <c r="C12" s="18">
        <v>164.96875</v>
      </c>
      <c r="D12" s="19"/>
      <c r="E12" s="19"/>
    </row>
    <row r="13" spans="1:17" ht="18.75" customHeight="1" x14ac:dyDescent="0.3">
      <c r="A13" s="86" t="s">
        <v>44</v>
      </c>
      <c r="B13" s="87"/>
      <c r="C13" s="25">
        <f>SUM(C10:C12)</f>
        <v>1299.65625</v>
      </c>
      <c r="D13" s="19"/>
      <c r="E13" s="19"/>
    </row>
    <row r="14" spans="1:17" ht="18.75" customHeight="1" x14ac:dyDescent="0.3">
      <c r="A14" s="14"/>
      <c r="B14" s="14"/>
      <c r="C14" s="15"/>
      <c r="D14" s="19"/>
      <c r="E14" s="19"/>
    </row>
    <row r="15" spans="1:17" ht="18.75" customHeight="1" x14ac:dyDescent="0.3">
      <c r="A15" s="2" t="s">
        <v>284</v>
      </c>
      <c r="D15" s="19"/>
      <c r="E15" s="19"/>
    </row>
    <row r="16" spans="1:17" ht="18.75" customHeight="1" x14ac:dyDescent="0.3">
      <c r="D16" s="19"/>
      <c r="E16" s="19"/>
    </row>
    <row r="17" spans="1:15" ht="41.25" customHeight="1" x14ac:dyDescent="0.3">
      <c r="A17" s="3" t="s">
        <v>38</v>
      </c>
      <c r="B17" s="4" t="s">
        <v>39</v>
      </c>
      <c r="C17" s="5" t="s">
        <v>40</v>
      </c>
      <c r="D17" s="19"/>
      <c r="E17" s="19"/>
    </row>
    <row r="18" spans="1:15" ht="18.75" customHeight="1" x14ac:dyDescent="0.3">
      <c r="A18" s="16" t="s">
        <v>280</v>
      </c>
      <c r="B18" s="17" t="s">
        <v>281</v>
      </c>
      <c r="C18" s="18">
        <v>764.38541666666663</v>
      </c>
      <c r="D18" s="19"/>
      <c r="E18" s="19"/>
    </row>
    <row r="19" spans="1:15" ht="18.75" customHeight="1" x14ac:dyDescent="0.3">
      <c r="A19" s="16" t="s">
        <v>243</v>
      </c>
      <c r="B19" s="17" t="s">
        <v>282</v>
      </c>
      <c r="C19" s="18">
        <v>147.40625</v>
      </c>
      <c r="D19" s="19"/>
      <c r="E19" s="19"/>
    </row>
    <row r="20" spans="1:15" ht="18.75" customHeight="1" x14ac:dyDescent="0.3">
      <c r="A20" s="16">
        <v>7112434</v>
      </c>
      <c r="B20" s="17" t="s">
        <v>283</v>
      </c>
      <c r="C20" s="18">
        <v>164.96875</v>
      </c>
      <c r="D20" s="19"/>
      <c r="E20" s="19"/>
    </row>
    <row r="21" spans="1:15" ht="18.75" customHeight="1" x14ac:dyDescent="0.3">
      <c r="A21" s="86" t="s">
        <v>44</v>
      </c>
      <c r="B21" s="87"/>
      <c r="C21" s="25">
        <f>SUM(C18:C20)</f>
        <v>1076.7604166666665</v>
      </c>
      <c r="D21" s="19"/>
      <c r="E21" s="19"/>
    </row>
    <row r="22" spans="1:15" ht="18.75" customHeight="1" x14ac:dyDescent="0.3">
      <c r="A22" s="13" t="s">
        <v>285</v>
      </c>
      <c r="B22" s="14"/>
      <c r="C22" s="15"/>
      <c r="D22" s="19"/>
      <c r="E22" s="19"/>
    </row>
    <row r="23" spans="1:15" ht="18.75" customHeight="1" x14ac:dyDescent="0.3">
      <c r="A23" s="13"/>
      <c r="B23" s="14"/>
      <c r="C23" s="15"/>
      <c r="D23" s="19"/>
      <c r="E23" s="19"/>
    </row>
    <row r="24" spans="1:15" ht="18.75" customHeight="1" x14ac:dyDescent="0.3">
      <c r="A24" s="14"/>
      <c r="B24" s="14"/>
      <c r="C24" s="15"/>
      <c r="D24" s="19"/>
      <c r="E24" s="19"/>
    </row>
    <row r="25" spans="1:15" ht="18.75" customHeight="1" x14ac:dyDescent="0.3">
      <c r="A25" s="14"/>
      <c r="B25" s="14"/>
      <c r="C25" s="15"/>
      <c r="D25" s="19"/>
      <c r="E25" s="19"/>
    </row>
    <row r="26" spans="1:15" ht="18.75" customHeight="1" x14ac:dyDescent="0.3">
      <c r="A26" s="2" t="s">
        <v>247</v>
      </c>
      <c r="D26" s="19"/>
      <c r="E26" s="19"/>
    </row>
    <row r="27" spans="1:15" ht="18.75" customHeight="1" x14ac:dyDescent="0.3">
      <c r="D27" s="19"/>
      <c r="E27" s="19"/>
    </row>
    <row r="28" spans="1:15" ht="41.25" customHeight="1" x14ac:dyDescent="0.3">
      <c r="A28" s="3" t="s">
        <v>38</v>
      </c>
      <c r="B28" s="4" t="s">
        <v>39</v>
      </c>
      <c r="C28" s="5" t="s">
        <v>40</v>
      </c>
      <c r="D28" s="19"/>
      <c r="E28" s="19"/>
    </row>
    <row r="29" spans="1:15" ht="18.75" customHeight="1" x14ac:dyDescent="0.3">
      <c r="A29" s="16" t="s">
        <v>280</v>
      </c>
      <c r="B29" s="17" t="s">
        <v>281</v>
      </c>
      <c r="C29" s="18">
        <v>987.28125</v>
      </c>
      <c r="D29" s="19"/>
      <c r="E29" s="19"/>
      <c r="L29" s="30"/>
      <c r="O29" s="30"/>
    </row>
    <row r="30" spans="1:15" ht="18.75" customHeight="1" x14ac:dyDescent="0.3">
      <c r="A30" s="16" t="s">
        <v>243</v>
      </c>
      <c r="B30" s="17" t="s">
        <v>282</v>
      </c>
      <c r="C30" s="18">
        <v>147.40625</v>
      </c>
      <c r="D30" s="19"/>
      <c r="E30" s="19"/>
      <c r="L30" s="30"/>
      <c r="O30" s="30"/>
    </row>
    <row r="31" spans="1:15" ht="18.75" customHeight="1" x14ac:dyDescent="0.3">
      <c r="A31" s="16" t="s">
        <v>243</v>
      </c>
      <c r="B31" s="17" t="s">
        <v>282</v>
      </c>
      <c r="C31" s="18">
        <v>147.40625</v>
      </c>
      <c r="D31" s="19"/>
      <c r="E31" s="19"/>
      <c r="L31" s="30"/>
      <c r="O31" s="30"/>
    </row>
    <row r="32" spans="1:15" ht="18.75" customHeight="1" x14ac:dyDescent="0.3">
      <c r="A32" s="16" t="s">
        <v>243</v>
      </c>
      <c r="B32" s="17" t="s">
        <v>282</v>
      </c>
      <c r="C32" s="18">
        <v>147.40625</v>
      </c>
      <c r="D32" s="19"/>
      <c r="E32" s="19"/>
      <c r="L32" s="30"/>
      <c r="O32" s="30"/>
    </row>
    <row r="33" spans="1:17" ht="18.75" customHeight="1" x14ac:dyDescent="0.3">
      <c r="A33" s="16" t="s">
        <v>248</v>
      </c>
      <c r="B33" s="17" t="s">
        <v>286</v>
      </c>
      <c r="C33" s="18">
        <v>243.53125</v>
      </c>
      <c r="D33" s="19"/>
      <c r="E33" s="19"/>
      <c r="L33" s="30"/>
      <c r="O33" s="30"/>
    </row>
    <row r="34" spans="1:17" ht="18.75" customHeight="1" x14ac:dyDescent="0.3">
      <c r="A34" s="86" t="s">
        <v>44</v>
      </c>
      <c r="B34" s="87"/>
      <c r="C34" s="25">
        <f>SUM(C29:C33)</f>
        <v>1673.03125</v>
      </c>
      <c r="D34" s="19"/>
      <c r="E34" s="19"/>
      <c r="L34" s="30"/>
      <c r="O34" s="30"/>
    </row>
    <row r="35" spans="1:17" ht="18.75" customHeight="1" x14ac:dyDescent="0.3">
      <c r="A35" s="14"/>
      <c r="B35" s="14"/>
      <c r="C35" s="15"/>
      <c r="D35" s="19"/>
      <c r="E35" s="19"/>
      <c r="L35" s="30"/>
      <c r="M35" s="1"/>
      <c r="N35" s="1"/>
      <c r="O35" s="30"/>
      <c r="P35" s="1"/>
      <c r="Q35" s="1"/>
    </row>
    <row r="36" spans="1:17" ht="18.75" customHeight="1" x14ac:dyDescent="0.3">
      <c r="A36" s="2" t="s">
        <v>287</v>
      </c>
      <c r="D36" s="19"/>
      <c r="E36" s="19"/>
      <c r="L36" s="30"/>
      <c r="M36" s="1"/>
      <c r="N36" s="1"/>
      <c r="O36" s="30"/>
      <c r="P36" s="1"/>
      <c r="Q36" s="1"/>
    </row>
    <row r="37" spans="1:17" ht="18.75" customHeight="1" x14ac:dyDescent="0.3">
      <c r="D37" s="19"/>
      <c r="E37" s="19"/>
      <c r="L37" s="30"/>
      <c r="O37" s="30"/>
    </row>
    <row r="38" spans="1:17" ht="41.25" customHeight="1" x14ac:dyDescent="0.3">
      <c r="A38" s="3" t="s">
        <v>38</v>
      </c>
      <c r="B38" s="4" t="s">
        <v>39</v>
      </c>
      <c r="C38" s="5" t="s">
        <v>40</v>
      </c>
      <c r="D38" s="19"/>
      <c r="E38" s="19"/>
      <c r="L38" s="30"/>
      <c r="O38" s="30"/>
    </row>
    <row r="39" spans="1:17" ht="18.75" customHeight="1" x14ac:dyDescent="0.3">
      <c r="A39" s="16" t="s">
        <v>280</v>
      </c>
      <c r="B39" s="17" t="s">
        <v>281</v>
      </c>
      <c r="C39" s="18">
        <v>764.38541666666663</v>
      </c>
      <c r="D39" s="19"/>
      <c r="E39" s="19"/>
      <c r="L39" s="30"/>
      <c r="O39" s="30"/>
    </row>
    <row r="40" spans="1:17" ht="18.75" customHeight="1" x14ac:dyDescent="0.3">
      <c r="A40" s="16" t="s">
        <v>243</v>
      </c>
      <c r="B40" s="17" t="s">
        <v>282</v>
      </c>
      <c r="C40" s="18">
        <v>147.40625</v>
      </c>
      <c r="D40" s="19"/>
      <c r="E40" s="19"/>
      <c r="L40" s="30"/>
      <c r="O40" s="30"/>
    </row>
    <row r="41" spans="1:17" ht="18.75" customHeight="1" x14ac:dyDescent="0.3">
      <c r="A41" s="16" t="s">
        <v>243</v>
      </c>
      <c r="B41" s="17" t="s">
        <v>282</v>
      </c>
      <c r="C41" s="18">
        <v>147.40625</v>
      </c>
      <c r="D41" s="19"/>
      <c r="E41" s="19"/>
      <c r="L41" s="30"/>
      <c r="O41" s="30"/>
    </row>
    <row r="42" spans="1:17" ht="18.75" customHeight="1" x14ac:dyDescent="0.3">
      <c r="A42" s="16" t="s">
        <v>243</v>
      </c>
      <c r="B42" s="17" t="s">
        <v>282</v>
      </c>
      <c r="C42" s="18">
        <v>147.40625</v>
      </c>
      <c r="D42" s="19"/>
      <c r="E42" s="19"/>
      <c r="L42" s="30"/>
      <c r="O42" s="30"/>
    </row>
    <row r="43" spans="1:17" ht="18.75" customHeight="1" x14ac:dyDescent="0.3">
      <c r="A43" s="16" t="s">
        <v>248</v>
      </c>
      <c r="B43" s="17" t="s">
        <v>286</v>
      </c>
      <c r="C43" s="18">
        <v>243.53125</v>
      </c>
      <c r="D43" s="19"/>
      <c r="E43" s="19"/>
      <c r="L43" s="30"/>
      <c r="O43" s="30"/>
    </row>
    <row r="44" spans="1:17" ht="18.75" customHeight="1" x14ac:dyDescent="0.3">
      <c r="A44" s="86" t="s">
        <v>44</v>
      </c>
      <c r="B44" s="87"/>
      <c r="C44" s="25">
        <f>SUM(C39:C43)</f>
        <v>1450.1354166666665</v>
      </c>
      <c r="D44" s="19"/>
      <c r="E44" s="19"/>
      <c r="L44" s="30"/>
      <c r="O44" s="30"/>
    </row>
    <row r="45" spans="1:17" ht="18.75" customHeight="1" x14ac:dyDescent="0.3">
      <c r="A45" s="13" t="s">
        <v>285</v>
      </c>
      <c r="B45" s="14"/>
      <c r="C45" s="15"/>
      <c r="D45" s="15"/>
      <c r="E45" s="15"/>
      <c r="L45" s="30"/>
      <c r="O45" s="30"/>
    </row>
    <row r="46" spans="1:17" ht="18.75" customHeight="1" x14ac:dyDescent="0.3">
      <c r="A46" s="14"/>
      <c r="B46" s="14"/>
      <c r="C46" s="15"/>
      <c r="D46" s="15"/>
      <c r="E46" s="15"/>
      <c r="L46" s="30"/>
      <c r="M46" s="1"/>
      <c r="N46" s="1"/>
      <c r="O46" s="30"/>
      <c r="P46" s="1"/>
      <c r="Q46" s="1"/>
    </row>
    <row r="47" spans="1:17" ht="18.75" customHeight="1" x14ac:dyDescent="0.3">
      <c r="L47" s="30"/>
      <c r="M47" s="1"/>
      <c r="N47" s="1"/>
      <c r="O47" s="30"/>
      <c r="P47" s="1"/>
      <c r="Q47" s="1"/>
    </row>
    <row r="48" spans="1:17" ht="18.75" customHeight="1" x14ac:dyDescent="0.3">
      <c r="L48" s="30"/>
      <c r="M48" s="1"/>
      <c r="N48" s="1"/>
      <c r="O48" s="30"/>
      <c r="P48" s="1"/>
      <c r="Q48" s="1"/>
    </row>
    <row r="49" spans="1:17" ht="18.75" customHeight="1" x14ac:dyDescent="0.3">
      <c r="A49" s="2" t="s">
        <v>288</v>
      </c>
      <c r="H49" s="19"/>
      <c r="I49" s="19"/>
      <c r="L49" s="30"/>
      <c r="M49" s="1"/>
      <c r="N49" s="1"/>
      <c r="O49" s="30"/>
      <c r="P49" s="1"/>
      <c r="Q49" s="1"/>
    </row>
    <row r="50" spans="1:17" ht="18.75" customHeight="1" x14ac:dyDescent="0.3">
      <c r="A50" s="14"/>
      <c r="B50" s="14"/>
      <c r="C50" s="15"/>
      <c r="H50" s="19"/>
      <c r="I50" s="19"/>
      <c r="L50" s="30"/>
      <c r="M50" s="1"/>
      <c r="N50" s="1"/>
      <c r="O50" s="30"/>
      <c r="P50" s="1"/>
      <c r="Q50" s="1"/>
    </row>
    <row r="51" spans="1:17" ht="41.25" customHeight="1" x14ac:dyDescent="0.3">
      <c r="A51" s="3" t="s">
        <v>38</v>
      </c>
      <c r="B51" s="4" t="s">
        <v>39</v>
      </c>
      <c r="C51" s="5" t="s">
        <v>40</v>
      </c>
      <c r="E51" s="5" t="s">
        <v>46</v>
      </c>
      <c r="F51" s="5" t="s">
        <v>47</v>
      </c>
      <c r="H51" s="19"/>
      <c r="I51" s="19"/>
      <c r="L51" s="30"/>
      <c r="M51" s="1"/>
      <c r="N51" s="1"/>
      <c r="O51" s="30"/>
      <c r="P51" s="1"/>
      <c r="Q51" s="1"/>
    </row>
    <row r="52" spans="1:17" ht="18.75" customHeight="1" x14ac:dyDescent="0.3">
      <c r="A52" s="16" t="s">
        <v>252</v>
      </c>
      <c r="B52" s="17" t="s">
        <v>289</v>
      </c>
      <c r="C52" s="18">
        <v>63.612565445026178</v>
      </c>
      <c r="E52" s="26">
        <f>C52/20000</f>
        <v>3.1806282722513088E-3</v>
      </c>
      <c r="F52" s="27"/>
      <c r="H52" s="19"/>
      <c r="I52" s="19"/>
      <c r="L52" s="30"/>
      <c r="M52" s="1"/>
      <c r="N52" s="1"/>
      <c r="O52" s="30"/>
      <c r="P52" s="1"/>
      <c r="Q52" s="1"/>
    </row>
    <row r="53" spans="1:17" ht="18.75" customHeight="1" x14ac:dyDescent="0.3">
      <c r="A53" s="16" t="s">
        <v>254</v>
      </c>
      <c r="B53" s="17" t="s">
        <v>290</v>
      </c>
      <c r="C53" s="18">
        <v>143.87434554973819</v>
      </c>
      <c r="E53" s="27"/>
      <c r="F53" s="27"/>
      <c r="H53" s="19"/>
      <c r="I53" s="19"/>
      <c r="L53" s="30"/>
      <c r="M53" s="1"/>
      <c r="N53" s="1"/>
      <c r="O53" s="30"/>
      <c r="P53" s="1"/>
      <c r="Q53" s="1"/>
    </row>
    <row r="54" spans="1:17" ht="18.75" customHeight="1" x14ac:dyDescent="0.3">
      <c r="A54" s="16" t="s">
        <v>256</v>
      </c>
      <c r="B54" s="17" t="s">
        <v>291</v>
      </c>
      <c r="C54" s="18">
        <v>143.87434554973819</v>
      </c>
      <c r="E54" s="27"/>
      <c r="F54" s="27"/>
      <c r="H54" s="19"/>
      <c r="I54" s="19"/>
      <c r="L54" s="30"/>
      <c r="M54" s="1"/>
      <c r="N54" s="1"/>
      <c r="O54" s="30"/>
      <c r="P54" s="1"/>
      <c r="Q54" s="1"/>
    </row>
    <row r="55" spans="1:17" ht="18.75" customHeight="1" x14ac:dyDescent="0.3">
      <c r="A55" s="16" t="s">
        <v>258</v>
      </c>
      <c r="B55" s="17" t="s">
        <v>292</v>
      </c>
      <c r="C55" s="18">
        <v>143.87434554973819</v>
      </c>
      <c r="E55" s="27"/>
      <c r="F55" s="27">
        <f>((C53/20000)*3)+E52</f>
        <v>2.4761780104712038E-2</v>
      </c>
      <c r="H55" s="19"/>
      <c r="I55" s="19"/>
      <c r="L55" s="30"/>
      <c r="M55" s="1"/>
      <c r="N55" s="1"/>
      <c r="O55" s="30"/>
      <c r="P55" s="1"/>
      <c r="Q55" s="1"/>
    </row>
    <row r="56" spans="1:17" ht="18.75" customHeight="1" x14ac:dyDescent="0.3">
      <c r="A56" s="75" t="s">
        <v>44</v>
      </c>
      <c r="B56" s="75"/>
      <c r="C56" s="25">
        <f>SUM(C51:C55)</f>
        <v>495.23560209424079</v>
      </c>
      <c r="H56" s="19"/>
      <c r="I56" s="19"/>
      <c r="L56" s="30"/>
      <c r="M56" s="1"/>
      <c r="N56" s="1"/>
      <c r="O56" s="30"/>
      <c r="P56" s="1"/>
      <c r="Q56" s="1"/>
    </row>
    <row r="57" spans="1:17" ht="18.75" customHeight="1" x14ac:dyDescent="0.3">
      <c r="H57" s="19"/>
      <c r="I57" s="19"/>
      <c r="L57" s="30"/>
      <c r="M57" s="1"/>
      <c r="N57" s="1"/>
      <c r="O57" s="30"/>
      <c r="P57" s="1"/>
      <c r="Q57" s="1"/>
    </row>
    <row r="58" spans="1:17" ht="18.75" customHeight="1" x14ac:dyDescent="0.3">
      <c r="A58" s="13"/>
      <c r="L58" s="30"/>
      <c r="M58" s="12"/>
      <c r="N58" s="1"/>
      <c r="O58" s="30"/>
      <c r="P58" s="12"/>
      <c r="Q58" s="1"/>
    </row>
    <row r="59" spans="1:17" ht="18.75" customHeight="1" x14ac:dyDescent="0.3">
      <c r="L59" s="30"/>
      <c r="N59" s="1"/>
      <c r="O59" s="30"/>
      <c r="Q59" s="1"/>
    </row>
    <row r="60" spans="1:17" ht="18.75" customHeight="1" x14ac:dyDescent="0.3">
      <c r="L60" s="30"/>
      <c r="N60" s="1"/>
      <c r="O60" s="30"/>
      <c r="Q60" s="1"/>
    </row>
    <row r="61" spans="1:17" ht="18.75" customHeight="1" x14ac:dyDescent="0.3">
      <c r="L61" s="30"/>
      <c r="M61" s="1"/>
      <c r="N61" s="1"/>
      <c r="O61" s="30"/>
      <c r="P61" s="1"/>
      <c r="Q61" s="1"/>
    </row>
    <row r="62" spans="1:17" ht="18.75" customHeight="1" x14ac:dyDescent="0.3">
      <c r="L62" s="30"/>
      <c r="M62" s="1"/>
      <c r="N62" s="1"/>
      <c r="O62" s="30"/>
      <c r="P62" s="1"/>
      <c r="Q62" s="1"/>
    </row>
    <row r="63" spans="1:17" ht="18.75" customHeight="1" x14ac:dyDescent="0.3">
      <c r="L63" s="30"/>
      <c r="M63" s="1"/>
      <c r="N63" s="1"/>
      <c r="O63" s="30"/>
      <c r="P63" s="1"/>
      <c r="Q63" s="1"/>
    </row>
    <row r="64" spans="1:17" ht="18.75" customHeight="1" x14ac:dyDescent="0.3">
      <c r="L64" s="30"/>
      <c r="M64" s="1"/>
      <c r="N64" s="1"/>
      <c r="O64" s="30"/>
      <c r="P64" s="1"/>
      <c r="Q64" s="1"/>
    </row>
    <row r="65" spans="1:17" ht="18.75" customHeight="1" x14ac:dyDescent="0.3">
      <c r="L65" s="30"/>
      <c r="M65" s="1"/>
      <c r="N65" s="1"/>
      <c r="O65" s="30"/>
      <c r="P65" s="1"/>
      <c r="Q65" s="1"/>
    </row>
    <row r="66" spans="1:17" ht="18.75" customHeight="1" x14ac:dyDescent="0.3">
      <c r="L66" s="30"/>
      <c r="M66" s="1"/>
      <c r="N66" s="1"/>
      <c r="O66" s="30"/>
      <c r="P66" s="1"/>
      <c r="Q66" s="1"/>
    </row>
    <row r="67" spans="1:17" ht="18.75" customHeight="1" x14ac:dyDescent="0.3">
      <c r="L67" s="30"/>
      <c r="M67" s="1"/>
      <c r="N67" s="1"/>
      <c r="O67" s="30"/>
      <c r="P67" s="1"/>
      <c r="Q67" s="1"/>
    </row>
    <row r="68" spans="1:17" ht="18.75" customHeight="1" x14ac:dyDescent="0.3">
      <c r="L68" s="30"/>
      <c r="M68" s="1"/>
      <c r="N68" s="1"/>
      <c r="O68" s="30"/>
      <c r="P68" s="1"/>
      <c r="Q68" s="1"/>
    </row>
    <row r="69" spans="1:17" ht="18.75" customHeight="1" x14ac:dyDescent="0.3">
      <c r="A69" s="2" t="s">
        <v>56</v>
      </c>
      <c r="B69" s="14"/>
      <c r="C69" s="15"/>
      <c r="D69" s="12"/>
      <c r="H69" s="12"/>
      <c r="L69" s="30"/>
      <c r="M69" s="1"/>
      <c r="N69" s="1"/>
      <c r="O69" s="30"/>
      <c r="P69" s="1"/>
      <c r="Q69" s="1"/>
    </row>
    <row r="70" spans="1:17" ht="18.75" customHeight="1" x14ac:dyDescent="0.3">
      <c r="A70" s="14"/>
      <c r="B70" s="14"/>
      <c r="C70" s="15"/>
      <c r="D70" s="12"/>
      <c r="H70" s="19"/>
      <c r="L70" s="30"/>
      <c r="M70" s="1"/>
      <c r="N70" s="1"/>
      <c r="O70" s="30"/>
      <c r="P70" s="1"/>
      <c r="Q70" s="1"/>
    </row>
    <row r="71" spans="1:17" ht="41.25" customHeight="1" x14ac:dyDescent="0.3">
      <c r="A71" s="3" t="s">
        <v>38</v>
      </c>
      <c r="B71" s="4" t="s">
        <v>39</v>
      </c>
      <c r="C71" s="5" t="s">
        <v>40</v>
      </c>
      <c r="D71" s="12"/>
      <c r="H71" s="19"/>
      <c r="L71" s="30"/>
      <c r="O71" s="30"/>
    </row>
    <row r="72" spans="1:17" ht="18.75" customHeight="1" x14ac:dyDescent="0.3">
      <c r="A72" s="16" t="s">
        <v>269</v>
      </c>
      <c r="B72" s="17" t="s">
        <v>293</v>
      </c>
      <c r="C72" s="18">
        <v>281.27083333333331</v>
      </c>
      <c r="D72" s="12"/>
      <c r="L72" s="30"/>
      <c r="O72" s="30"/>
    </row>
    <row r="73" spans="1:17" ht="18.75" customHeight="1" x14ac:dyDescent="0.3">
      <c r="A73" s="16" t="s">
        <v>271</v>
      </c>
      <c r="B73" s="17" t="s">
        <v>294</v>
      </c>
      <c r="C73" s="18">
        <v>454.90625</v>
      </c>
      <c r="D73" s="12"/>
      <c r="L73" s="30"/>
      <c r="O73" s="30"/>
    </row>
    <row r="74" spans="1:17" ht="18.75" customHeight="1" x14ac:dyDescent="0.3">
      <c r="A74" s="16" t="s">
        <v>273</v>
      </c>
      <c r="B74" s="17" t="s">
        <v>295</v>
      </c>
      <c r="C74" s="18">
        <v>671.59375</v>
      </c>
      <c r="D74" s="12"/>
      <c r="L74" s="30"/>
      <c r="O74" s="30"/>
    </row>
    <row r="75" spans="1:17" ht="18.75" customHeight="1" x14ac:dyDescent="0.3">
      <c r="A75" s="9"/>
      <c r="C75" s="20"/>
      <c r="D75" s="12"/>
      <c r="E75" s="19"/>
      <c r="F75" s="19"/>
      <c r="L75" s="30"/>
      <c r="O75" s="30"/>
    </row>
    <row r="76" spans="1:17" ht="18.75" customHeight="1" x14ac:dyDescent="0.3">
      <c r="A76" s="9"/>
      <c r="B76" s="10"/>
      <c r="C76" s="11"/>
      <c r="D76" s="12"/>
      <c r="L76" s="30"/>
      <c r="O76" s="30"/>
    </row>
    <row r="77" spans="1:17" ht="18.75" customHeight="1" x14ac:dyDescent="0.3">
      <c r="A77" s="2" t="s">
        <v>67</v>
      </c>
      <c r="B77" s="14"/>
      <c r="C77" s="15"/>
      <c r="D77" s="12"/>
      <c r="L77" s="30"/>
      <c r="O77" s="30"/>
    </row>
    <row r="78" spans="1:17" ht="18.75" customHeight="1" x14ac:dyDescent="0.3">
      <c r="A78" s="14"/>
      <c r="B78" s="14"/>
      <c r="C78" s="15"/>
      <c r="D78" s="12"/>
      <c r="L78" s="30"/>
      <c r="O78" s="30"/>
    </row>
    <row r="79" spans="1:17" ht="41.25" customHeight="1" x14ac:dyDescent="0.3">
      <c r="A79" s="3" t="s">
        <v>38</v>
      </c>
      <c r="B79" s="4" t="s">
        <v>39</v>
      </c>
      <c r="C79" s="5" t="s">
        <v>40</v>
      </c>
      <c r="D79" s="12"/>
      <c r="L79" s="30"/>
      <c r="O79" s="30"/>
    </row>
    <row r="80" spans="1:17" ht="18.75" customHeight="1" x14ac:dyDescent="0.3">
      <c r="A80" s="16" t="s">
        <v>275</v>
      </c>
      <c r="B80" s="17" t="s">
        <v>276</v>
      </c>
      <c r="C80" s="18">
        <v>261.17708333333331</v>
      </c>
      <c r="D80" s="12"/>
      <c r="L80" s="30"/>
      <c r="O80" s="30"/>
    </row>
    <row r="81" spans="1:15" ht="18.75" customHeight="1" x14ac:dyDescent="0.3">
      <c r="L81" s="30"/>
      <c r="O81" s="30"/>
    </row>
    <row r="82" spans="1:15" ht="18.75" customHeight="1" x14ac:dyDescent="0.3">
      <c r="L82" s="30"/>
      <c r="O82" s="30"/>
    </row>
    <row r="83" spans="1:15" ht="18.75" customHeight="1" x14ac:dyDescent="0.3">
      <c r="A83" s="1" t="s">
        <v>165</v>
      </c>
      <c r="L83" s="30"/>
      <c r="O83" s="30"/>
    </row>
    <row r="84" spans="1:15" ht="18.75" customHeight="1" x14ac:dyDescent="0.3">
      <c r="A84" s="1" t="s">
        <v>277</v>
      </c>
      <c r="L84" s="30"/>
      <c r="O84" s="30"/>
    </row>
    <row r="85" spans="1:15" ht="18.75" customHeight="1" x14ac:dyDescent="0.3">
      <c r="A85" s="1" t="s">
        <v>278</v>
      </c>
      <c r="L85" s="30"/>
      <c r="O85" s="30"/>
    </row>
    <row r="86" spans="1:15" ht="18.75" customHeight="1" x14ac:dyDescent="0.3">
      <c r="L86" s="30"/>
      <c r="O86" s="30"/>
    </row>
    <row r="87" spans="1:15" ht="18.75" customHeight="1" x14ac:dyDescent="0.3">
      <c r="L87" s="30"/>
      <c r="O87" s="30"/>
    </row>
    <row r="88" spans="1:15" ht="18.75" customHeight="1" x14ac:dyDescent="0.3">
      <c r="L88" s="30"/>
      <c r="O88" s="30"/>
    </row>
    <row r="89" spans="1:15" ht="18.75" customHeight="1" x14ac:dyDescent="0.3">
      <c r="L89" s="30"/>
      <c r="O89" s="30"/>
    </row>
    <row r="90" spans="1:15" ht="18.75" customHeight="1" x14ac:dyDescent="0.3">
      <c r="L90" s="30"/>
      <c r="O90" s="30"/>
    </row>
    <row r="91" spans="1:15" ht="18.75" customHeight="1" x14ac:dyDescent="0.3">
      <c r="L91" s="30"/>
      <c r="O91" s="30"/>
    </row>
    <row r="92" spans="1:15" ht="18.75" customHeight="1" x14ac:dyDescent="0.3">
      <c r="L92" s="30"/>
      <c r="O92" s="30"/>
    </row>
    <row r="93" spans="1:15" ht="18.75" customHeight="1" x14ac:dyDescent="0.3">
      <c r="L93" s="30"/>
      <c r="O93" s="30"/>
    </row>
    <row r="94" spans="1:15" ht="18.75" customHeight="1" x14ac:dyDescent="0.3">
      <c r="L94" s="30"/>
      <c r="O94" s="30"/>
    </row>
    <row r="95" spans="1:15" ht="18.75" customHeight="1" x14ac:dyDescent="0.3">
      <c r="L95" s="30"/>
      <c r="O95" s="30"/>
    </row>
    <row r="96" spans="1:15" ht="18.75" customHeight="1" x14ac:dyDescent="0.3">
      <c r="L96" s="30"/>
      <c r="O96" s="30"/>
    </row>
    <row r="97" spans="12:15" x14ac:dyDescent="0.3">
      <c r="L97" s="30"/>
      <c r="O97" s="30"/>
    </row>
    <row r="98" spans="12:15" x14ac:dyDescent="0.3">
      <c r="L98" s="30"/>
      <c r="O98" s="30"/>
    </row>
    <row r="99" spans="12:15" x14ac:dyDescent="0.3">
      <c r="L99" s="30"/>
      <c r="O99" s="30"/>
    </row>
    <row r="100" spans="12:15" x14ac:dyDescent="0.3">
      <c r="L100" s="30"/>
      <c r="O100" s="30"/>
    </row>
    <row r="101" spans="12:15" x14ac:dyDescent="0.3">
      <c r="L101" s="30"/>
      <c r="O101" s="30"/>
    </row>
    <row r="102" spans="12:15" x14ac:dyDescent="0.3">
      <c r="L102" s="30"/>
      <c r="O102" s="30"/>
    </row>
    <row r="103" spans="12:15" x14ac:dyDescent="0.3">
      <c r="L103" s="30"/>
      <c r="O103" s="30"/>
    </row>
    <row r="104" spans="12:15" x14ac:dyDescent="0.3">
      <c r="L104" s="30"/>
      <c r="O104" s="30"/>
    </row>
    <row r="105" spans="12:15" x14ac:dyDescent="0.3">
      <c r="L105" s="30"/>
      <c r="O105" s="30"/>
    </row>
    <row r="106" spans="12:15" x14ac:dyDescent="0.3">
      <c r="L106" s="30"/>
      <c r="O106" s="30"/>
    </row>
    <row r="107" spans="12:15" x14ac:dyDescent="0.3">
      <c r="L107" s="30"/>
      <c r="O107" s="30"/>
    </row>
    <row r="108" spans="12:15" x14ac:dyDescent="0.3">
      <c r="L108" s="30"/>
      <c r="O108" s="30"/>
    </row>
    <row r="109" spans="12:15" x14ac:dyDescent="0.3">
      <c r="L109" s="30"/>
      <c r="O109" s="30"/>
    </row>
    <row r="110" spans="12:15" x14ac:dyDescent="0.3">
      <c r="L110" s="30"/>
      <c r="O110" s="30"/>
    </row>
    <row r="111" spans="12:15" x14ac:dyDescent="0.3">
      <c r="L111" s="30"/>
      <c r="O111" s="30"/>
    </row>
    <row r="112" spans="12:15" x14ac:dyDescent="0.3">
      <c r="L112" s="30"/>
      <c r="O112" s="30"/>
    </row>
    <row r="113" spans="12:15" x14ac:dyDescent="0.3">
      <c r="L113" s="30"/>
      <c r="O113" s="30"/>
    </row>
    <row r="114" spans="12:15" x14ac:dyDescent="0.3">
      <c r="L114" s="30"/>
      <c r="O114" s="30"/>
    </row>
    <row r="115" spans="12:15" x14ac:dyDescent="0.3">
      <c r="L115" s="30"/>
      <c r="O115" s="30"/>
    </row>
    <row r="116" spans="12:15" x14ac:dyDescent="0.3">
      <c r="L116" s="30"/>
      <c r="O116" s="30"/>
    </row>
    <row r="117" spans="12:15" x14ac:dyDescent="0.3">
      <c r="L117" s="30"/>
      <c r="O117" s="30"/>
    </row>
    <row r="118" spans="12:15" x14ac:dyDescent="0.3">
      <c r="L118" s="30"/>
      <c r="O118" s="30"/>
    </row>
    <row r="119" spans="12:15" x14ac:dyDescent="0.3">
      <c r="L119" s="30"/>
      <c r="O119" s="30"/>
    </row>
    <row r="120" spans="12:15" x14ac:dyDescent="0.3">
      <c r="L120" s="30"/>
      <c r="O120" s="30"/>
    </row>
    <row r="121" spans="12:15" x14ac:dyDescent="0.3">
      <c r="L121" s="30"/>
      <c r="O121" s="30"/>
    </row>
    <row r="122" spans="12:15" x14ac:dyDescent="0.3">
      <c r="L122" s="30"/>
      <c r="O122" s="30"/>
    </row>
    <row r="123" spans="12:15" x14ac:dyDescent="0.3">
      <c r="L123" s="30"/>
      <c r="O123" s="30"/>
    </row>
    <row r="124" spans="12:15" x14ac:dyDescent="0.3">
      <c r="L124" s="30"/>
      <c r="O124" s="30"/>
    </row>
    <row r="125" spans="12:15" x14ac:dyDescent="0.3">
      <c r="L125" s="30"/>
      <c r="O125" s="30"/>
    </row>
    <row r="126" spans="12:15" x14ac:dyDescent="0.3">
      <c r="L126" s="30"/>
      <c r="O126" s="30"/>
    </row>
    <row r="127" spans="12:15" x14ac:dyDescent="0.3">
      <c r="L127" s="30"/>
      <c r="O127" s="30"/>
    </row>
    <row r="128" spans="12:15" x14ac:dyDescent="0.3">
      <c r="L128" s="30"/>
      <c r="O128" s="30"/>
    </row>
    <row r="129" spans="12:15" x14ac:dyDescent="0.3">
      <c r="L129" s="30"/>
      <c r="O129" s="30"/>
    </row>
  </sheetData>
  <mergeCells count="9">
    <mergeCell ref="P1:Q1"/>
    <mergeCell ref="M1:N1"/>
    <mergeCell ref="A34:B34"/>
    <mergeCell ref="A44:B44"/>
    <mergeCell ref="A56:B56"/>
    <mergeCell ref="A1:K1"/>
    <mergeCell ref="A5:K5"/>
    <mergeCell ref="A13:B13"/>
    <mergeCell ref="A21:B21"/>
  </mergeCells>
  <hyperlinks>
    <hyperlink ref="M1:N1" location="'Options et Consos RIPS A3'!A1" display="Options RIPS A3" xr:uid="{4BABC8AA-6749-4F3F-9070-CDD236BB4C80}"/>
    <hyperlink ref="P1:Q1" location="'Tarif Top Partners OP'!A1" display="&lt; Retour Sommaire" xr:uid="{CB4FF3CD-3FBE-4F79-86DE-DA901B78C907}"/>
  </hyperlinks>
  <pageMargins left="0.7" right="0.7" top="0.75" bottom="0.75" header="0.3" footer="0.3"/>
  <pageSetup paperSize="9" orientation="portrait" r:id="rId1"/>
  <customProperties>
    <customPr name="_pios_id" r:id="rId2"/>
  </customProperties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46EA1F-4D8A-4CD8-9562-A9ECE9292889}">
  <sheetPr>
    <tabColor theme="5"/>
  </sheetPr>
  <dimension ref="A1:N127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78.88671875" style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ht="18.75" customHeight="1" x14ac:dyDescent="0.3">
      <c r="G2" s="19"/>
      <c r="H2" s="19"/>
      <c r="I2" s="19"/>
      <c r="J2" s="19"/>
      <c r="K2" s="19"/>
      <c r="L2" s="19"/>
      <c r="M2" s="19"/>
    </row>
    <row r="3" spans="1:14" ht="18.75" customHeight="1" x14ac:dyDescent="0.3">
      <c r="G3" s="19"/>
      <c r="H3" s="19"/>
      <c r="I3" s="19"/>
      <c r="J3" s="19"/>
      <c r="K3" s="19"/>
      <c r="L3" s="19"/>
      <c r="M3" s="19"/>
    </row>
    <row r="4" spans="1:14" ht="18.75" customHeight="1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88" t="s">
        <v>296</v>
      </c>
      <c r="B5" s="89"/>
      <c r="C5" s="89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>
      <c r="A7" s="2" t="s">
        <v>297</v>
      </c>
    </row>
    <row r="8" spans="1:14" ht="18.75" customHeight="1" x14ac:dyDescent="0.3"/>
    <row r="9" spans="1:14" ht="41.25" customHeight="1" x14ac:dyDescent="0.3">
      <c r="A9" s="3" t="s">
        <v>38</v>
      </c>
      <c r="B9" s="4" t="s">
        <v>39</v>
      </c>
      <c r="C9" s="5" t="s">
        <v>40</v>
      </c>
      <c r="D9" s="30"/>
    </row>
    <row r="10" spans="1:14" ht="18.75" customHeight="1" x14ac:dyDescent="0.3">
      <c r="A10" s="16" t="s">
        <v>243</v>
      </c>
      <c r="B10" s="17" t="s">
        <v>244</v>
      </c>
      <c r="C10" s="18">
        <v>147.40625</v>
      </c>
    </row>
    <row r="11" spans="1:14" ht="18.75" customHeight="1" x14ac:dyDescent="0.3">
      <c r="A11" s="16" t="s">
        <v>248</v>
      </c>
      <c r="B11" s="17" t="s">
        <v>298</v>
      </c>
      <c r="C11" s="18">
        <v>243.53125</v>
      </c>
    </row>
    <row r="12" spans="1:14" ht="18.75" customHeight="1" x14ac:dyDescent="0.3">
      <c r="A12" s="16">
        <v>7112434</v>
      </c>
      <c r="B12" s="17" t="s">
        <v>245</v>
      </c>
      <c r="C12" s="18">
        <v>164.96875</v>
      </c>
    </row>
    <row r="13" spans="1:14" ht="18.75" customHeight="1" x14ac:dyDescent="0.3">
      <c r="A13" s="16" t="s">
        <v>299</v>
      </c>
      <c r="B13" s="17" t="s">
        <v>210</v>
      </c>
      <c r="C13" s="18">
        <v>13.900267379679146</v>
      </c>
    </row>
    <row r="14" spans="1:14" ht="18.75" customHeight="1" x14ac:dyDescent="0.3">
      <c r="A14" s="16" t="s">
        <v>300</v>
      </c>
      <c r="B14" s="17" t="s">
        <v>301</v>
      </c>
      <c r="C14" s="18">
        <v>205.44545454545454</v>
      </c>
    </row>
    <row r="15" spans="1:14" ht="18.75" customHeight="1" x14ac:dyDescent="0.3">
      <c r="A15" s="16" t="s">
        <v>114</v>
      </c>
      <c r="B15" s="17" t="s">
        <v>115</v>
      </c>
      <c r="C15" s="18">
        <v>299.26106951871657</v>
      </c>
    </row>
    <row r="16" spans="1:14" ht="18.75" customHeight="1" x14ac:dyDescent="0.3">
      <c r="A16" s="16" t="s">
        <v>112</v>
      </c>
      <c r="B16" s="17" t="s">
        <v>302</v>
      </c>
      <c r="C16" s="18">
        <v>566.67834224598937</v>
      </c>
    </row>
    <row r="17" spans="1:4" ht="18.75" customHeight="1" x14ac:dyDescent="0.3">
      <c r="A17" s="16" t="s">
        <v>116</v>
      </c>
      <c r="B17" s="17" t="s">
        <v>303</v>
      </c>
      <c r="C17" s="18">
        <v>175.91623036649216</v>
      </c>
      <c r="D17" s="30"/>
    </row>
    <row r="18" spans="1:4" ht="18.75" customHeight="1" x14ac:dyDescent="0.3"/>
    <row r="19" spans="1:4" ht="18.75" customHeight="1" x14ac:dyDescent="0.3"/>
    <row r="20" spans="1:4" ht="18.75" customHeight="1" x14ac:dyDescent="0.3">
      <c r="A20" s="2" t="s">
        <v>118</v>
      </c>
    </row>
    <row r="21" spans="1:4" ht="18.75" customHeight="1" x14ac:dyDescent="0.3"/>
    <row r="22" spans="1:4" ht="41.25" customHeight="1" x14ac:dyDescent="0.3">
      <c r="A22" s="3" t="s">
        <v>38</v>
      </c>
      <c r="B22" s="4" t="s">
        <v>39</v>
      </c>
      <c r="C22" s="5" t="s">
        <v>40</v>
      </c>
    </row>
    <row r="23" spans="1:4" ht="18.75" customHeight="1" x14ac:dyDescent="0.3">
      <c r="A23" s="16" t="s">
        <v>304</v>
      </c>
      <c r="B23" s="17" t="s">
        <v>128</v>
      </c>
      <c r="C23" s="18">
        <v>17.616753926701577</v>
      </c>
    </row>
    <row r="24" spans="1:4" ht="18.75" customHeight="1" x14ac:dyDescent="0.3">
      <c r="A24" s="16" t="s">
        <v>305</v>
      </c>
      <c r="B24" s="17" t="s">
        <v>306</v>
      </c>
      <c r="C24" s="18">
        <v>25.816203208556146</v>
      </c>
    </row>
    <row r="25" spans="1:4" ht="18.75" customHeight="1" x14ac:dyDescent="0.3"/>
    <row r="26" spans="1:4" ht="18.75" customHeight="1" x14ac:dyDescent="0.3">
      <c r="A26" s="9"/>
    </row>
    <row r="27" spans="1:4" ht="18.75" customHeight="1" x14ac:dyDescent="0.3">
      <c r="A27" s="9" t="s">
        <v>307</v>
      </c>
    </row>
    <row r="28" spans="1:4" ht="18.75" customHeight="1" x14ac:dyDescent="0.3">
      <c r="A28" s="1" t="s">
        <v>277</v>
      </c>
    </row>
    <row r="29" spans="1:4" ht="18.75" customHeight="1" x14ac:dyDescent="0.3">
      <c r="A29" s="1" t="s">
        <v>308</v>
      </c>
    </row>
    <row r="30" spans="1:4" ht="18.75" customHeight="1" x14ac:dyDescent="0.3">
      <c r="D30" s="30"/>
    </row>
    <row r="31" spans="1:4" ht="18.75" customHeight="1" x14ac:dyDescent="0.3">
      <c r="D31" s="30"/>
    </row>
    <row r="32" spans="1:4" ht="18.75" customHeight="1" x14ac:dyDescent="0.3">
      <c r="D32" s="30"/>
    </row>
    <row r="33" spans="4:6" ht="18.75" customHeight="1" x14ac:dyDescent="0.3">
      <c r="D33" s="30"/>
    </row>
    <row r="34" spans="4:6" ht="18.75" customHeight="1" x14ac:dyDescent="0.3">
      <c r="D34" s="30"/>
    </row>
    <row r="35" spans="4:6" ht="18.75" customHeight="1" x14ac:dyDescent="0.3">
      <c r="D35" s="30"/>
    </row>
    <row r="36" spans="4:6" ht="18.75" customHeight="1" x14ac:dyDescent="0.3">
      <c r="D36" s="30"/>
      <c r="E36" s="1"/>
      <c r="F36" s="1"/>
    </row>
    <row r="37" spans="4:6" ht="18.75" customHeight="1" x14ac:dyDescent="0.3">
      <c r="D37" s="30"/>
      <c r="E37" s="1"/>
      <c r="F37" s="1"/>
    </row>
    <row r="38" spans="4:6" ht="18.75" customHeight="1" x14ac:dyDescent="0.3">
      <c r="D38" s="30"/>
    </row>
    <row r="39" spans="4:6" ht="18.75" customHeight="1" x14ac:dyDescent="0.3">
      <c r="D39" s="30"/>
    </row>
    <row r="40" spans="4:6" ht="18.75" customHeight="1" x14ac:dyDescent="0.3">
      <c r="D40" s="30"/>
    </row>
    <row r="41" spans="4:6" ht="18.75" customHeight="1" x14ac:dyDescent="0.3">
      <c r="D41" s="30"/>
    </row>
    <row r="42" spans="4:6" ht="18.75" customHeight="1" x14ac:dyDescent="0.3">
      <c r="D42" s="30"/>
    </row>
    <row r="43" spans="4:6" ht="18.75" customHeight="1" x14ac:dyDescent="0.3">
      <c r="D43" s="30"/>
    </row>
    <row r="44" spans="4:6" ht="18.75" customHeight="1" x14ac:dyDescent="0.3">
      <c r="D44" s="30"/>
      <c r="E44" s="1"/>
      <c r="F44" s="1"/>
    </row>
    <row r="45" spans="4:6" x14ac:dyDescent="0.3">
      <c r="D45" s="30"/>
      <c r="E45" s="1"/>
      <c r="F45" s="1"/>
    </row>
    <row r="46" spans="4:6" x14ac:dyDescent="0.3">
      <c r="D46" s="30"/>
      <c r="E46" s="1"/>
      <c r="F46" s="1"/>
    </row>
    <row r="47" spans="4:6" x14ac:dyDescent="0.3">
      <c r="D47" s="30"/>
      <c r="E47" s="1"/>
      <c r="F47" s="1"/>
    </row>
    <row r="48" spans="4:6" x14ac:dyDescent="0.3">
      <c r="D48" s="30"/>
      <c r="E48" s="1"/>
      <c r="F48" s="1"/>
    </row>
    <row r="49" spans="4:6" x14ac:dyDescent="0.3">
      <c r="D49" s="30"/>
      <c r="E49" s="1"/>
      <c r="F49" s="1"/>
    </row>
    <row r="50" spans="4:6" x14ac:dyDescent="0.3">
      <c r="D50" s="30"/>
      <c r="E50" s="1"/>
      <c r="F50" s="1"/>
    </row>
    <row r="51" spans="4:6" x14ac:dyDescent="0.3">
      <c r="D51" s="30"/>
      <c r="E51" s="1"/>
      <c r="F51" s="1"/>
    </row>
    <row r="52" spans="4:6" x14ac:dyDescent="0.3">
      <c r="D52" s="30"/>
      <c r="E52" s="1"/>
      <c r="F52" s="1"/>
    </row>
    <row r="53" spans="4:6" x14ac:dyDescent="0.3">
      <c r="D53" s="30"/>
      <c r="E53" s="1"/>
      <c r="F53" s="1"/>
    </row>
    <row r="54" spans="4:6" x14ac:dyDescent="0.3">
      <c r="D54" s="30"/>
      <c r="E54" s="1"/>
      <c r="F54" s="1"/>
    </row>
    <row r="55" spans="4:6" x14ac:dyDescent="0.3">
      <c r="D55" s="30"/>
      <c r="E55" s="1"/>
      <c r="F55" s="1"/>
    </row>
    <row r="56" spans="4:6" x14ac:dyDescent="0.3">
      <c r="D56" s="30"/>
      <c r="E56" s="12"/>
      <c r="F56" s="1"/>
    </row>
    <row r="57" spans="4:6" x14ac:dyDescent="0.3">
      <c r="D57" s="30"/>
      <c r="F57" s="1"/>
    </row>
    <row r="58" spans="4:6" x14ac:dyDescent="0.3">
      <c r="D58" s="30"/>
      <c r="F58" s="1"/>
    </row>
    <row r="59" spans="4:6" x14ac:dyDescent="0.3">
      <c r="D59" s="30"/>
      <c r="E59" s="1"/>
      <c r="F59" s="1"/>
    </row>
    <row r="60" spans="4:6" x14ac:dyDescent="0.3">
      <c r="D60" s="30"/>
      <c r="E60" s="1"/>
      <c r="F60" s="1"/>
    </row>
    <row r="61" spans="4:6" x14ac:dyDescent="0.3">
      <c r="D61" s="30"/>
      <c r="E61" s="1"/>
      <c r="F61" s="1"/>
    </row>
    <row r="62" spans="4:6" x14ac:dyDescent="0.3">
      <c r="D62" s="30"/>
      <c r="E62" s="1"/>
      <c r="F62" s="1"/>
    </row>
    <row r="63" spans="4:6" x14ac:dyDescent="0.3">
      <c r="D63" s="30"/>
      <c r="E63" s="1"/>
      <c r="F63" s="1"/>
    </row>
    <row r="64" spans="4:6" x14ac:dyDescent="0.3">
      <c r="D64" s="30"/>
      <c r="E64" s="1"/>
      <c r="F64" s="1"/>
    </row>
    <row r="65" spans="4:6" x14ac:dyDescent="0.3">
      <c r="D65" s="30"/>
      <c r="E65" s="1"/>
      <c r="F65" s="1"/>
    </row>
    <row r="66" spans="4:6" x14ac:dyDescent="0.3">
      <c r="D66" s="30"/>
      <c r="E66" s="1"/>
      <c r="F66" s="1"/>
    </row>
    <row r="67" spans="4:6" x14ac:dyDescent="0.3">
      <c r="D67" s="30"/>
      <c r="E67" s="1"/>
      <c r="F67" s="1"/>
    </row>
    <row r="68" spans="4:6" x14ac:dyDescent="0.3">
      <c r="D68" s="30"/>
      <c r="E68" s="1"/>
      <c r="F68" s="1"/>
    </row>
    <row r="69" spans="4:6" x14ac:dyDescent="0.3">
      <c r="D69" s="30"/>
    </row>
    <row r="70" spans="4:6" x14ac:dyDescent="0.3">
      <c r="D70" s="30"/>
    </row>
    <row r="71" spans="4:6" x14ac:dyDescent="0.3">
      <c r="D71" s="30"/>
    </row>
    <row r="72" spans="4:6" x14ac:dyDescent="0.3">
      <c r="D72" s="30"/>
    </row>
    <row r="73" spans="4:6" x14ac:dyDescent="0.3">
      <c r="D73" s="30"/>
    </row>
    <row r="74" spans="4:6" x14ac:dyDescent="0.3">
      <c r="D74" s="30"/>
    </row>
    <row r="75" spans="4:6" x14ac:dyDescent="0.3">
      <c r="D75" s="30"/>
    </row>
    <row r="76" spans="4:6" x14ac:dyDescent="0.3">
      <c r="D76" s="30"/>
    </row>
    <row r="77" spans="4:6" x14ac:dyDescent="0.3">
      <c r="D77" s="30"/>
    </row>
    <row r="78" spans="4:6" x14ac:dyDescent="0.3">
      <c r="D78" s="30"/>
    </row>
    <row r="79" spans="4:6" x14ac:dyDescent="0.3">
      <c r="D79" s="30"/>
    </row>
    <row r="80" spans="4:6" x14ac:dyDescent="0.3">
      <c r="D80" s="30"/>
    </row>
    <row r="81" spans="4:4" x14ac:dyDescent="0.3">
      <c r="D81" s="30"/>
    </row>
    <row r="82" spans="4:4" x14ac:dyDescent="0.3">
      <c r="D82" s="30"/>
    </row>
    <row r="83" spans="4:4" x14ac:dyDescent="0.3">
      <c r="D83" s="30"/>
    </row>
    <row r="84" spans="4:4" x14ac:dyDescent="0.3">
      <c r="D84" s="30"/>
    </row>
    <row r="85" spans="4:4" x14ac:dyDescent="0.3">
      <c r="D85" s="30"/>
    </row>
    <row r="86" spans="4:4" x14ac:dyDescent="0.3">
      <c r="D86" s="30"/>
    </row>
    <row r="87" spans="4:4" x14ac:dyDescent="0.3">
      <c r="D87" s="30"/>
    </row>
    <row r="88" spans="4:4" x14ac:dyDescent="0.3">
      <c r="D88" s="30"/>
    </row>
    <row r="89" spans="4:4" x14ac:dyDescent="0.3">
      <c r="D89" s="30"/>
    </row>
    <row r="90" spans="4:4" x14ac:dyDescent="0.3">
      <c r="D90" s="30"/>
    </row>
    <row r="91" spans="4:4" x14ac:dyDescent="0.3">
      <c r="D91" s="30"/>
    </row>
    <row r="92" spans="4:4" x14ac:dyDescent="0.3">
      <c r="D92" s="30"/>
    </row>
    <row r="93" spans="4:4" x14ac:dyDescent="0.3">
      <c r="D93" s="30"/>
    </row>
    <row r="94" spans="4:4" x14ac:dyDescent="0.3">
      <c r="D94" s="30"/>
    </row>
    <row r="95" spans="4:4" x14ac:dyDescent="0.3">
      <c r="D95" s="30"/>
    </row>
    <row r="96" spans="4:4" x14ac:dyDescent="0.3">
      <c r="D96" s="30"/>
    </row>
    <row r="97" spans="4:4" x14ac:dyDescent="0.3">
      <c r="D97" s="30"/>
    </row>
    <row r="98" spans="4:4" x14ac:dyDescent="0.3">
      <c r="D98" s="30"/>
    </row>
    <row r="99" spans="4:4" x14ac:dyDescent="0.3">
      <c r="D99" s="30"/>
    </row>
    <row r="100" spans="4:4" x14ac:dyDescent="0.3">
      <c r="D100" s="30"/>
    </row>
    <row r="101" spans="4:4" x14ac:dyDescent="0.3">
      <c r="D101" s="30"/>
    </row>
    <row r="102" spans="4:4" x14ac:dyDescent="0.3">
      <c r="D102" s="30"/>
    </row>
    <row r="103" spans="4:4" x14ac:dyDescent="0.3">
      <c r="D103" s="30"/>
    </row>
    <row r="104" spans="4:4" x14ac:dyDescent="0.3">
      <c r="D104" s="30"/>
    </row>
    <row r="105" spans="4:4" x14ac:dyDescent="0.3">
      <c r="D105" s="30"/>
    </row>
    <row r="106" spans="4:4" x14ac:dyDescent="0.3">
      <c r="D106" s="30"/>
    </row>
    <row r="107" spans="4:4" x14ac:dyDescent="0.3">
      <c r="D107" s="30"/>
    </row>
    <row r="108" spans="4:4" x14ac:dyDescent="0.3">
      <c r="D108" s="30"/>
    </row>
    <row r="109" spans="4:4" x14ac:dyDescent="0.3">
      <c r="D109" s="30"/>
    </row>
    <row r="110" spans="4:4" x14ac:dyDescent="0.3">
      <c r="D110" s="30"/>
    </row>
    <row r="111" spans="4:4" x14ac:dyDescent="0.3">
      <c r="D111" s="30"/>
    </row>
    <row r="112" spans="4:4" x14ac:dyDescent="0.3">
      <c r="D112" s="30"/>
    </row>
    <row r="113" spans="4:4" x14ac:dyDescent="0.3">
      <c r="D113" s="30"/>
    </row>
    <row r="114" spans="4:4" x14ac:dyDescent="0.3">
      <c r="D114" s="30"/>
    </row>
    <row r="115" spans="4:4" x14ac:dyDescent="0.3">
      <c r="D115" s="30"/>
    </row>
    <row r="116" spans="4:4" x14ac:dyDescent="0.3">
      <c r="D116" s="30"/>
    </row>
    <row r="117" spans="4:4" x14ac:dyDescent="0.3">
      <c r="D117" s="30"/>
    </row>
    <row r="118" spans="4:4" x14ac:dyDescent="0.3">
      <c r="D118" s="30"/>
    </row>
    <row r="119" spans="4:4" x14ac:dyDescent="0.3">
      <c r="D119" s="30"/>
    </row>
    <row r="120" spans="4:4" x14ac:dyDescent="0.3">
      <c r="D120" s="30"/>
    </row>
    <row r="121" spans="4:4" x14ac:dyDescent="0.3">
      <c r="D121" s="30"/>
    </row>
    <row r="122" spans="4:4" x14ac:dyDescent="0.3">
      <c r="D122" s="30"/>
    </row>
    <row r="123" spans="4:4" x14ac:dyDescent="0.3">
      <c r="D123" s="30"/>
    </row>
    <row r="124" spans="4:4" x14ac:dyDescent="0.3">
      <c r="D124" s="30"/>
    </row>
    <row r="125" spans="4:4" x14ac:dyDescent="0.3">
      <c r="D125" s="30"/>
    </row>
    <row r="126" spans="4:4" x14ac:dyDescent="0.3">
      <c r="D126" s="30"/>
    </row>
    <row r="127" spans="4:4" x14ac:dyDescent="0.3">
      <c r="D127" s="30"/>
    </row>
  </sheetData>
  <mergeCells count="3">
    <mergeCell ref="A1:C1"/>
    <mergeCell ref="A5:C5"/>
    <mergeCell ref="E1:F1"/>
  </mergeCells>
  <hyperlinks>
    <hyperlink ref="E1:F1" location="'Tarif Top Partners OP'!A1" display="&lt; Retour Sommaire" xr:uid="{4548B382-7C79-454C-A496-FEB2A4FDF4AD}"/>
  </hyperlinks>
  <pageMargins left="0.7" right="0.7" top="0.75" bottom="0.75" header="0.3" footer="0.3"/>
  <customProperties>
    <customPr name="_pios_id" r:id="rId1"/>
  </customPropertie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F9F7E-8907-45CB-AB02-D69289C21C16}">
  <sheetPr codeName="Feuil15">
    <tabColor rgb="FF7030A0"/>
  </sheetPr>
  <dimension ref="A1:Q119"/>
  <sheetViews>
    <sheetView showGridLines="0" zoomScale="85" zoomScaleNormal="85" workbookViewId="0">
      <selection sqref="A1:K1"/>
    </sheetView>
  </sheetViews>
  <sheetFormatPr baseColWidth="10" defaultColWidth="11.44140625" defaultRowHeight="15.6" x14ac:dyDescent="0.3"/>
  <cols>
    <col min="1" max="1" width="24.6640625" style="1" customWidth="1"/>
    <col min="2" max="2" width="88.5546875" style="1" bestFit="1" customWidth="1"/>
    <col min="3" max="9" width="21.88671875" style="1" customWidth="1"/>
    <col min="10" max="11" width="23" style="1" customWidth="1"/>
    <col min="12" max="12" width="4.88671875" style="1" customWidth="1"/>
    <col min="13" max="14" width="19.33203125" style="19" customWidth="1"/>
    <col min="15" max="15" width="4.88671875" style="1" customWidth="1"/>
    <col min="16" max="17" width="19.33203125" style="19" customWidth="1"/>
    <col min="18" max="16384" width="11.44140625" style="1"/>
  </cols>
  <sheetData>
    <row r="1" spans="1:17" ht="67.5" customHeight="1" x14ac:dyDescent="0.3">
      <c r="A1" s="82" t="s">
        <v>33</v>
      </c>
      <c r="B1" s="82"/>
      <c r="C1" s="82"/>
      <c r="D1" s="82"/>
      <c r="E1" s="82"/>
      <c r="F1" s="82"/>
      <c r="G1" s="82"/>
      <c r="H1" s="82"/>
      <c r="I1" s="82"/>
      <c r="J1" s="82"/>
      <c r="K1" s="82"/>
      <c r="L1" s="19"/>
      <c r="M1" s="71" t="s">
        <v>309</v>
      </c>
      <c r="N1" s="72"/>
      <c r="O1" s="19"/>
      <c r="P1" s="71" t="s">
        <v>35</v>
      </c>
      <c r="Q1" s="72"/>
    </row>
    <row r="2" spans="1:17" ht="18.75" customHeight="1" x14ac:dyDescent="0.3"/>
    <row r="3" spans="1:17" ht="18.75" customHeight="1" x14ac:dyDescent="0.3"/>
    <row r="4" spans="1:17" ht="18.75" customHeight="1" x14ac:dyDescent="0.3"/>
    <row r="5" spans="1:17" ht="25.8" x14ac:dyDescent="0.3">
      <c r="A5" s="91" t="s">
        <v>310</v>
      </c>
      <c r="B5" s="92"/>
      <c r="C5" s="92"/>
      <c r="D5" s="92"/>
      <c r="E5" s="92"/>
      <c r="F5" s="92"/>
      <c r="G5" s="92"/>
      <c r="H5" s="92"/>
      <c r="I5" s="92"/>
      <c r="J5" s="92"/>
      <c r="K5" s="92"/>
      <c r="L5" s="19"/>
      <c r="O5" s="19"/>
    </row>
    <row r="6" spans="1:17" ht="18.75" customHeight="1" x14ac:dyDescent="0.3"/>
    <row r="7" spans="1:17" ht="18.75" customHeight="1" x14ac:dyDescent="0.3">
      <c r="A7" s="2" t="s">
        <v>311</v>
      </c>
    </row>
    <row r="8" spans="1:17" ht="18.75" customHeight="1" x14ac:dyDescent="0.3"/>
    <row r="9" spans="1:17" ht="41.25" customHeight="1" x14ac:dyDescent="0.3">
      <c r="A9" s="3" t="s">
        <v>38</v>
      </c>
      <c r="B9" s="4" t="s">
        <v>39</v>
      </c>
      <c r="C9" s="5" t="s">
        <v>40</v>
      </c>
      <c r="D9" s="19"/>
      <c r="E9" s="19"/>
      <c r="L9" s="30"/>
      <c r="O9" s="30"/>
    </row>
    <row r="10" spans="1:17" ht="18.75" customHeight="1" x14ac:dyDescent="0.3">
      <c r="A10" s="16" t="s">
        <v>312</v>
      </c>
      <c r="B10" s="17" t="s">
        <v>313</v>
      </c>
      <c r="C10" s="69">
        <v>1691.4166666666667</v>
      </c>
      <c r="D10" s="19"/>
      <c r="E10" s="19"/>
    </row>
    <row r="11" spans="1:17" ht="18.75" customHeight="1" x14ac:dyDescent="0.3">
      <c r="A11" s="86" t="s">
        <v>44</v>
      </c>
      <c r="B11" s="87"/>
      <c r="C11" s="25">
        <f>SUM(C10:C10)</f>
        <v>1691.4166666666667</v>
      </c>
      <c r="D11" s="19"/>
      <c r="E11" s="19"/>
    </row>
    <row r="12" spans="1:17" ht="18.75" customHeight="1" x14ac:dyDescent="0.3">
      <c r="A12" s="14"/>
      <c r="B12" s="14"/>
      <c r="C12" s="15"/>
      <c r="D12" s="19"/>
      <c r="E12" s="19"/>
    </row>
    <row r="13" spans="1:17" ht="18.75" customHeight="1" x14ac:dyDescent="0.3">
      <c r="A13" s="2" t="s">
        <v>314</v>
      </c>
      <c r="D13" s="19"/>
      <c r="E13" s="19"/>
    </row>
    <row r="14" spans="1:17" ht="18.75" customHeight="1" x14ac:dyDescent="0.3">
      <c r="D14" s="19"/>
      <c r="E14" s="19"/>
    </row>
    <row r="15" spans="1:17" ht="41.25" customHeight="1" x14ac:dyDescent="0.3">
      <c r="A15" s="3" t="s">
        <v>38</v>
      </c>
      <c r="B15" s="4" t="s">
        <v>39</v>
      </c>
      <c r="C15" s="5" t="s">
        <v>40</v>
      </c>
      <c r="D15" s="19"/>
      <c r="E15" s="19"/>
    </row>
    <row r="16" spans="1:17" ht="18.75" customHeight="1" x14ac:dyDescent="0.3">
      <c r="A16" s="16" t="s">
        <v>312</v>
      </c>
      <c r="B16" s="17" t="s">
        <v>313</v>
      </c>
      <c r="C16" s="69">
        <v>1691.4166666666667</v>
      </c>
      <c r="D16" s="19"/>
      <c r="E16" s="19"/>
    </row>
    <row r="17" spans="1:17" ht="18.75" customHeight="1" x14ac:dyDescent="0.3">
      <c r="A17" s="16" t="s">
        <v>315</v>
      </c>
      <c r="B17" s="17" t="s">
        <v>316</v>
      </c>
      <c r="C17" s="18">
        <v>167.75401069518716</v>
      </c>
      <c r="D17" s="19"/>
      <c r="E17" s="19"/>
      <c r="L17" s="30"/>
      <c r="O17" s="30"/>
    </row>
    <row r="18" spans="1:17" ht="18.75" customHeight="1" x14ac:dyDescent="0.3">
      <c r="A18" s="75" t="s">
        <v>44</v>
      </c>
      <c r="B18" s="75"/>
      <c r="C18" s="25">
        <f>SUM(C16:C17)</f>
        <v>1859.1706773618539</v>
      </c>
      <c r="D18" s="19"/>
      <c r="E18" s="19"/>
      <c r="L18" s="30"/>
      <c r="O18" s="30"/>
    </row>
    <row r="19" spans="1:17" ht="18.75" customHeight="1" x14ac:dyDescent="0.3">
      <c r="A19" s="14"/>
      <c r="B19" s="14"/>
      <c r="C19" s="15"/>
      <c r="D19" s="15"/>
      <c r="E19" s="15"/>
      <c r="L19" s="30"/>
      <c r="O19" s="30"/>
    </row>
    <row r="20" spans="1:17" ht="18.75" customHeight="1" x14ac:dyDescent="0.3">
      <c r="A20" s="2" t="s">
        <v>37</v>
      </c>
      <c r="D20" s="19"/>
      <c r="E20" s="19"/>
    </row>
    <row r="21" spans="1:17" ht="18.75" customHeight="1" x14ac:dyDescent="0.3">
      <c r="D21" s="19"/>
      <c r="E21" s="19"/>
    </row>
    <row r="22" spans="1:17" ht="41.25" customHeight="1" x14ac:dyDescent="0.3">
      <c r="A22" s="3" t="s">
        <v>38</v>
      </c>
      <c r="B22" s="4" t="s">
        <v>39</v>
      </c>
      <c r="C22" s="5" t="s">
        <v>40</v>
      </c>
      <c r="D22" s="19"/>
      <c r="E22" s="19"/>
    </row>
    <row r="23" spans="1:17" ht="18.75" customHeight="1" x14ac:dyDescent="0.3">
      <c r="A23" s="16" t="s">
        <v>312</v>
      </c>
      <c r="B23" s="17" t="s">
        <v>313</v>
      </c>
      <c r="C23" s="69">
        <v>1691.4166666666667</v>
      </c>
      <c r="D23" s="19"/>
      <c r="E23" s="19"/>
    </row>
    <row r="24" spans="1:17" ht="18.75" customHeight="1" x14ac:dyDescent="0.3">
      <c r="A24" s="16" t="s">
        <v>315</v>
      </c>
      <c r="B24" s="17" t="s">
        <v>316</v>
      </c>
      <c r="C24" s="18">
        <v>167.75401069518716</v>
      </c>
      <c r="D24" s="19"/>
      <c r="E24" s="19"/>
    </row>
    <row r="25" spans="1:17" ht="18.75" customHeight="1" x14ac:dyDescent="0.3">
      <c r="A25" s="16" t="s">
        <v>317</v>
      </c>
      <c r="B25" s="17" t="s">
        <v>318</v>
      </c>
      <c r="C25" s="18">
        <v>307.92513368983953</v>
      </c>
      <c r="D25" s="19"/>
      <c r="E25" s="19"/>
      <c r="L25" s="30"/>
      <c r="O25" s="30"/>
    </row>
    <row r="26" spans="1:17" ht="18.75" customHeight="1" x14ac:dyDescent="0.3">
      <c r="A26" s="75" t="s">
        <v>44</v>
      </c>
      <c r="B26" s="75"/>
      <c r="C26" s="25">
        <f>SUM(C23:C25)</f>
        <v>2167.0958110516935</v>
      </c>
      <c r="D26" s="19"/>
      <c r="E26" s="19"/>
      <c r="L26" s="30"/>
      <c r="O26" s="30"/>
    </row>
    <row r="27" spans="1:17" ht="18.75" customHeight="1" x14ac:dyDescent="0.3">
      <c r="A27" s="14"/>
      <c r="B27" s="14"/>
      <c r="C27" s="15"/>
      <c r="D27" s="15"/>
      <c r="E27" s="15"/>
      <c r="L27" s="30"/>
      <c r="O27" s="30"/>
    </row>
    <row r="28" spans="1:17" ht="18.75" customHeight="1" x14ac:dyDescent="0.3">
      <c r="A28" s="14"/>
      <c r="B28" s="14"/>
      <c r="C28" s="15"/>
      <c r="D28" s="15"/>
      <c r="E28" s="15"/>
      <c r="L28" s="30"/>
      <c r="O28" s="30"/>
    </row>
    <row r="29" spans="1:17" ht="18.75" customHeight="1" x14ac:dyDescent="0.3">
      <c r="A29" s="14"/>
      <c r="B29" s="14"/>
      <c r="C29" s="15"/>
      <c r="D29" s="15"/>
      <c r="E29" s="15"/>
      <c r="L29" s="30"/>
      <c r="O29" s="30"/>
    </row>
    <row r="30" spans="1:17" ht="18.75" customHeight="1" x14ac:dyDescent="0.3">
      <c r="A30" s="2" t="s">
        <v>45</v>
      </c>
      <c r="L30" s="30"/>
      <c r="O30" s="30"/>
    </row>
    <row r="31" spans="1:17" ht="18.75" customHeight="1" x14ac:dyDescent="0.3">
      <c r="A31" s="14"/>
      <c r="B31" s="14"/>
      <c r="C31" s="15"/>
      <c r="D31" s="15"/>
      <c r="E31" s="15"/>
      <c r="L31" s="30"/>
      <c r="O31" s="30"/>
    </row>
    <row r="32" spans="1:17" ht="41.25" customHeight="1" x14ac:dyDescent="0.3">
      <c r="A32" s="3" t="s">
        <v>38</v>
      </c>
      <c r="B32" s="4" t="s">
        <v>39</v>
      </c>
      <c r="C32" s="5" t="s">
        <v>40</v>
      </c>
      <c r="E32" s="5" t="s">
        <v>46</v>
      </c>
      <c r="F32" s="5" t="s">
        <v>47</v>
      </c>
      <c r="H32"/>
      <c r="I32"/>
      <c r="J32" s="30"/>
      <c r="K32" s="19"/>
      <c r="L32" s="19"/>
      <c r="M32" s="30"/>
      <c r="O32" s="19"/>
      <c r="P32" s="1"/>
      <c r="Q32" s="1"/>
    </row>
    <row r="33" spans="1:17" ht="18.75" customHeight="1" x14ac:dyDescent="0.3">
      <c r="A33" s="16" t="s">
        <v>319</v>
      </c>
      <c r="B33" s="17" t="s">
        <v>320</v>
      </c>
      <c r="C33" s="18">
        <v>140.16753926701568</v>
      </c>
      <c r="E33" s="26">
        <f>C33/31500</f>
        <v>4.4497631513338316E-3</v>
      </c>
      <c r="F33" s="27"/>
      <c r="H33"/>
      <c r="I33"/>
      <c r="J33" s="30"/>
      <c r="M33" s="30"/>
      <c r="N33" s="1"/>
      <c r="P33" s="1"/>
      <c r="Q33" s="1"/>
    </row>
    <row r="34" spans="1:17" ht="18.75" customHeight="1" x14ac:dyDescent="0.3">
      <c r="A34" s="16" t="s">
        <v>321</v>
      </c>
      <c r="B34" s="17" t="s">
        <v>322</v>
      </c>
      <c r="C34" s="18">
        <v>145.06806282722513</v>
      </c>
      <c r="E34" s="27"/>
      <c r="F34" s="27"/>
      <c r="H34"/>
      <c r="I34"/>
      <c r="J34" s="30"/>
      <c r="M34" s="30"/>
      <c r="N34" s="1"/>
      <c r="P34" s="1"/>
      <c r="Q34" s="1"/>
    </row>
    <row r="35" spans="1:17" ht="18.75" customHeight="1" x14ac:dyDescent="0.3">
      <c r="A35" s="16" t="s">
        <v>323</v>
      </c>
      <c r="B35" s="17" t="s">
        <v>324</v>
      </c>
      <c r="C35" s="18">
        <v>145.06806282722513</v>
      </c>
      <c r="E35" s="27"/>
      <c r="F35" s="27"/>
      <c r="H35"/>
      <c r="I35"/>
      <c r="J35" s="30"/>
      <c r="M35" s="30"/>
      <c r="N35" s="1"/>
      <c r="P35" s="1"/>
      <c r="Q35" s="1"/>
    </row>
    <row r="36" spans="1:17" ht="18.75" customHeight="1" x14ac:dyDescent="0.3">
      <c r="A36" s="16" t="s">
        <v>325</v>
      </c>
      <c r="B36" s="17" t="s">
        <v>326</v>
      </c>
      <c r="C36" s="18">
        <v>145.06806282722513</v>
      </c>
      <c r="E36" s="27"/>
      <c r="F36" s="27">
        <f>((C34/28000)*3)+E33</f>
        <v>1.9992769882822239E-2</v>
      </c>
      <c r="H36"/>
      <c r="I36"/>
      <c r="J36" s="30"/>
      <c r="M36" s="30"/>
      <c r="N36" s="1"/>
      <c r="P36" s="1"/>
      <c r="Q36" s="1"/>
    </row>
    <row r="37" spans="1:17" ht="18.75" customHeight="1" x14ac:dyDescent="0.3">
      <c r="A37" s="75" t="s">
        <v>44</v>
      </c>
      <c r="B37" s="75"/>
      <c r="C37" s="25">
        <f>SUM(C32:C36)</f>
        <v>575.37172774869111</v>
      </c>
      <c r="J37" s="30"/>
      <c r="M37" s="30"/>
      <c r="N37" s="1"/>
      <c r="P37" s="1"/>
      <c r="Q37" s="1"/>
    </row>
    <row r="38" spans="1:17" ht="18.75" customHeight="1" x14ac:dyDescent="0.3">
      <c r="A38" s="9"/>
      <c r="B38" s="10"/>
      <c r="C38" s="11"/>
      <c r="D38" s="12"/>
      <c r="L38" s="30"/>
      <c r="M38" s="1"/>
      <c r="N38" s="1"/>
      <c r="O38" s="30"/>
      <c r="P38" s="1"/>
      <c r="Q38" s="1"/>
    </row>
    <row r="39" spans="1:17" ht="18.75" customHeight="1" x14ac:dyDescent="0.3">
      <c r="A39" s="13"/>
      <c r="B39" s="10"/>
      <c r="C39" s="11"/>
      <c r="D39" s="12"/>
      <c r="L39" s="30"/>
      <c r="M39" s="1"/>
      <c r="N39" s="1"/>
      <c r="O39" s="30"/>
      <c r="P39" s="1"/>
      <c r="Q39" s="1"/>
    </row>
    <row r="40" spans="1:17" ht="18.75" customHeight="1" x14ac:dyDescent="0.3">
      <c r="A40" s="9"/>
      <c r="B40" s="10"/>
      <c r="C40" s="11"/>
      <c r="D40" s="12"/>
      <c r="L40" s="30"/>
      <c r="M40" s="1"/>
      <c r="N40" s="1"/>
      <c r="O40" s="30"/>
      <c r="P40" s="1"/>
      <c r="Q40" s="1"/>
    </row>
    <row r="41" spans="1:17" ht="18.75" customHeight="1" x14ac:dyDescent="0.3">
      <c r="A41" s="19"/>
      <c r="B41" s="14"/>
      <c r="C41" s="15"/>
      <c r="D41" s="12"/>
      <c r="H41" s="30"/>
      <c r="I41" s="30"/>
      <c r="J41" s="31"/>
      <c r="K41" s="32"/>
      <c r="L41" s="30"/>
      <c r="M41" s="1"/>
      <c r="N41" s="1"/>
      <c r="O41" s="30"/>
      <c r="P41" s="1"/>
      <c r="Q41" s="1"/>
    </row>
    <row r="42" spans="1:17" ht="18.75" customHeight="1" x14ac:dyDescent="0.3">
      <c r="A42" s="19"/>
      <c r="B42" s="14"/>
      <c r="C42" s="15"/>
      <c r="D42" s="12"/>
      <c r="H42" s="30"/>
      <c r="I42" s="30"/>
      <c r="J42" s="32"/>
      <c r="K42" s="32"/>
      <c r="L42" s="30"/>
      <c r="M42" s="1"/>
      <c r="N42" s="1"/>
      <c r="O42" s="30"/>
      <c r="P42" s="1"/>
      <c r="Q42" s="1"/>
    </row>
    <row r="43" spans="1:17" ht="18.75" customHeight="1" x14ac:dyDescent="0.3">
      <c r="A43" s="19"/>
      <c r="B43" s="14"/>
      <c r="C43" s="15"/>
      <c r="D43" s="12"/>
      <c r="H43" s="30"/>
      <c r="I43" s="30"/>
      <c r="J43" s="32"/>
      <c r="K43" s="32"/>
      <c r="L43" s="30"/>
      <c r="M43" s="1"/>
      <c r="N43" s="1"/>
      <c r="O43" s="30"/>
      <c r="P43" s="1"/>
      <c r="Q43" s="1"/>
    </row>
    <row r="44" spans="1:17" ht="18.75" customHeight="1" x14ac:dyDescent="0.3">
      <c r="A44" s="19"/>
      <c r="B44" s="19"/>
      <c r="C44" s="19"/>
      <c r="D44" s="19"/>
      <c r="H44" s="30"/>
      <c r="I44" s="30"/>
      <c r="J44" s="33"/>
      <c r="K44" s="34"/>
      <c r="L44" s="30"/>
      <c r="M44" s="1"/>
      <c r="N44" s="1"/>
      <c r="O44" s="30"/>
      <c r="P44" s="1"/>
      <c r="Q44" s="1"/>
    </row>
    <row r="45" spans="1:17" ht="18.75" customHeight="1" x14ac:dyDescent="0.3">
      <c r="A45" s="19"/>
      <c r="B45" s="19"/>
      <c r="C45" s="19"/>
      <c r="D45" s="19"/>
      <c r="H45" s="30"/>
      <c r="I45" s="30"/>
      <c r="J45" s="30"/>
      <c r="K45" s="30"/>
      <c r="L45" s="30"/>
      <c r="M45" s="12"/>
      <c r="N45" s="1"/>
      <c r="O45" s="30"/>
      <c r="P45" s="12"/>
      <c r="Q45" s="1"/>
    </row>
    <row r="46" spans="1:17" ht="18.75" customHeight="1" x14ac:dyDescent="0.3">
      <c r="H46" s="30"/>
      <c r="I46" s="30"/>
      <c r="J46" s="30"/>
      <c r="K46" s="30"/>
      <c r="L46" s="30"/>
      <c r="N46" s="1"/>
      <c r="O46" s="30"/>
      <c r="Q46" s="1"/>
    </row>
    <row r="47" spans="1:17" ht="18.75" customHeight="1" x14ac:dyDescent="0.3">
      <c r="H47" s="30"/>
      <c r="I47" s="30"/>
      <c r="J47" s="30"/>
      <c r="K47" s="30"/>
      <c r="L47" s="30"/>
      <c r="N47" s="1"/>
      <c r="O47" s="30"/>
      <c r="Q47" s="1"/>
    </row>
    <row r="48" spans="1:17" ht="18.75" customHeight="1" x14ac:dyDescent="0.3">
      <c r="D48" s="12"/>
      <c r="H48" s="35"/>
      <c r="I48" s="30"/>
      <c r="J48" s="30"/>
      <c r="K48" s="30"/>
      <c r="L48" s="30"/>
      <c r="N48" s="1"/>
      <c r="O48" s="30"/>
      <c r="Q48" s="1"/>
    </row>
    <row r="49" spans="1:17" ht="18.75" customHeight="1" x14ac:dyDescent="0.3">
      <c r="A49" s="2" t="s">
        <v>56</v>
      </c>
      <c r="B49" s="14"/>
      <c r="C49" s="15"/>
      <c r="D49" s="12"/>
      <c r="H49" s="35"/>
      <c r="I49" s="30"/>
      <c r="J49" s="30"/>
      <c r="K49" s="30"/>
      <c r="L49" s="30"/>
      <c r="M49" s="1"/>
      <c r="N49" s="1"/>
      <c r="O49" s="30"/>
      <c r="P49" s="1"/>
      <c r="Q49" s="1"/>
    </row>
    <row r="50" spans="1:17" ht="18.75" customHeight="1" x14ac:dyDescent="0.3">
      <c r="A50" s="14"/>
      <c r="B50" s="14"/>
      <c r="C50" s="15"/>
      <c r="D50" s="12"/>
      <c r="H50" s="36"/>
      <c r="I50" s="30"/>
      <c r="J50" s="30"/>
      <c r="K50" s="30"/>
      <c r="L50" s="30"/>
      <c r="M50" s="1"/>
      <c r="N50" s="1"/>
      <c r="O50" s="30"/>
      <c r="P50" s="1"/>
      <c r="Q50" s="1"/>
    </row>
    <row r="51" spans="1:17" ht="41.25" customHeight="1" x14ac:dyDescent="0.3">
      <c r="A51" s="3" t="s">
        <v>38</v>
      </c>
      <c r="B51" s="4" t="s">
        <v>39</v>
      </c>
      <c r="C51" s="5" t="s">
        <v>40</v>
      </c>
      <c r="D51" s="12"/>
      <c r="H51" s="36"/>
      <c r="I51" s="30"/>
      <c r="J51" s="30"/>
      <c r="K51" s="30"/>
      <c r="L51" s="30"/>
      <c r="M51" s="1"/>
      <c r="N51" s="1"/>
      <c r="O51" s="30"/>
      <c r="P51" s="1"/>
      <c r="Q51" s="1"/>
    </row>
    <row r="52" spans="1:17" ht="18.75" customHeight="1" x14ac:dyDescent="0.3">
      <c r="A52" s="16" t="s">
        <v>327</v>
      </c>
      <c r="B52" s="17" t="s">
        <v>328</v>
      </c>
      <c r="C52" s="18">
        <v>266.34554973821992</v>
      </c>
      <c r="D52" s="12"/>
      <c r="L52" s="30"/>
      <c r="M52" s="1"/>
      <c r="N52" s="1"/>
      <c r="O52" s="30"/>
      <c r="P52" s="1"/>
      <c r="Q52" s="1"/>
    </row>
    <row r="53" spans="1:17" ht="18.75" customHeight="1" x14ac:dyDescent="0.3">
      <c r="A53" s="16" t="s">
        <v>329</v>
      </c>
      <c r="B53" s="17" t="s">
        <v>330</v>
      </c>
      <c r="C53" s="18">
        <v>390.16753926701574</v>
      </c>
      <c r="D53" s="12"/>
      <c r="L53" s="30"/>
      <c r="M53" s="1"/>
      <c r="N53" s="1"/>
      <c r="O53" s="30"/>
      <c r="P53" s="1"/>
      <c r="Q53" s="1"/>
    </row>
    <row r="54" spans="1:17" ht="18.75" customHeight="1" x14ac:dyDescent="0.3">
      <c r="A54" s="16" t="s">
        <v>331</v>
      </c>
      <c r="B54" s="17" t="s">
        <v>332</v>
      </c>
      <c r="C54" s="18">
        <v>524.50261780104711</v>
      </c>
      <c r="D54" s="12"/>
      <c r="L54" s="30"/>
      <c r="M54" s="1"/>
      <c r="N54" s="1"/>
      <c r="O54" s="30"/>
      <c r="P54" s="1"/>
      <c r="Q54" s="1"/>
    </row>
    <row r="55" spans="1:17" ht="18.75" customHeight="1" x14ac:dyDescent="0.3">
      <c r="A55" s="9"/>
      <c r="C55" s="20"/>
      <c r="D55" s="12"/>
      <c r="E55" s="19"/>
      <c r="F55" s="19"/>
      <c r="L55" s="30"/>
      <c r="M55" s="1"/>
      <c r="N55" s="1"/>
      <c r="O55" s="30"/>
      <c r="P55" s="1"/>
      <c r="Q55" s="1"/>
    </row>
    <row r="56" spans="1:17" ht="18.75" customHeight="1" x14ac:dyDescent="0.3">
      <c r="A56" s="9"/>
      <c r="B56" s="10"/>
      <c r="C56" s="11"/>
      <c r="D56" s="12"/>
      <c r="L56" s="30"/>
      <c r="M56" s="1"/>
      <c r="N56" s="1"/>
      <c r="O56" s="30"/>
      <c r="P56" s="1"/>
      <c r="Q56" s="1"/>
    </row>
    <row r="57" spans="1:17" ht="18.75" customHeight="1" x14ac:dyDescent="0.3">
      <c r="A57" s="2" t="s">
        <v>67</v>
      </c>
      <c r="B57" s="14"/>
      <c r="C57" s="15"/>
      <c r="D57" s="12"/>
      <c r="L57" s="30"/>
      <c r="M57" s="1"/>
      <c r="N57" s="1"/>
      <c r="O57" s="30"/>
      <c r="P57" s="1"/>
      <c r="Q57" s="1"/>
    </row>
    <row r="58" spans="1:17" ht="18.75" customHeight="1" x14ac:dyDescent="0.3">
      <c r="A58" s="14"/>
      <c r="B58" s="14"/>
      <c r="C58" s="15"/>
      <c r="D58" s="12"/>
      <c r="L58" s="30"/>
      <c r="M58" s="1"/>
      <c r="N58" s="1"/>
      <c r="O58" s="30"/>
      <c r="P58" s="1"/>
      <c r="Q58" s="1"/>
    </row>
    <row r="59" spans="1:17" ht="41.25" customHeight="1" x14ac:dyDescent="0.3">
      <c r="A59" s="3" t="s">
        <v>38</v>
      </c>
      <c r="B59" s="4" t="s">
        <v>39</v>
      </c>
      <c r="C59" s="5" t="s">
        <v>40</v>
      </c>
      <c r="D59" s="12"/>
      <c r="L59" s="30"/>
      <c r="O59" s="30"/>
    </row>
    <row r="60" spans="1:17" ht="18.75" customHeight="1" x14ac:dyDescent="0.3">
      <c r="A60" s="16" t="s">
        <v>333</v>
      </c>
      <c r="B60" s="17" t="s">
        <v>334</v>
      </c>
      <c r="C60" s="18">
        <v>133.17277486910996</v>
      </c>
      <c r="D60" s="12"/>
      <c r="L60" s="30"/>
      <c r="O60" s="30"/>
    </row>
    <row r="61" spans="1:17" ht="18.75" customHeight="1" x14ac:dyDescent="0.3">
      <c r="A61" s="16" t="s">
        <v>335</v>
      </c>
      <c r="B61" s="17" t="s">
        <v>336</v>
      </c>
      <c r="C61" s="18">
        <v>175.22513089005236</v>
      </c>
      <c r="D61" s="12"/>
      <c r="L61" s="30"/>
      <c r="O61" s="30"/>
    </row>
    <row r="62" spans="1:17" ht="18.75" customHeight="1" x14ac:dyDescent="0.3">
      <c r="A62" s="16" t="s">
        <v>337</v>
      </c>
      <c r="B62" s="17" t="s">
        <v>338</v>
      </c>
      <c r="C62" s="18">
        <v>221.94764397905757</v>
      </c>
      <c r="D62" s="12"/>
      <c r="L62" s="30"/>
      <c r="O62" s="30"/>
    </row>
    <row r="63" spans="1:17" ht="18.75" customHeight="1" x14ac:dyDescent="0.3">
      <c r="D63" s="12"/>
      <c r="L63" s="30"/>
      <c r="O63" s="30"/>
    </row>
    <row r="64" spans="1:17" ht="18.75" customHeight="1" x14ac:dyDescent="0.3">
      <c r="D64" s="12"/>
      <c r="L64" s="30"/>
      <c r="O64" s="30"/>
    </row>
    <row r="65" spans="1:15" ht="18.75" customHeight="1" x14ac:dyDescent="0.3">
      <c r="A65" s="9" t="s">
        <v>165</v>
      </c>
      <c r="D65" s="12"/>
      <c r="L65" s="30"/>
      <c r="O65" s="30"/>
    </row>
    <row r="66" spans="1:15" ht="18.75" customHeight="1" x14ac:dyDescent="0.3">
      <c r="A66" s="9"/>
      <c r="L66" s="30"/>
      <c r="O66" s="30"/>
    </row>
    <row r="67" spans="1:15" ht="18.75" customHeight="1" x14ac:dyDescent="0.3">
      <c r="L67" s="30"/>
      <c r="O67" s="30"/>
    </row>
    <row r="68" spans="1:15" s="19" customFormat="1" ht="18.75" customHeight="1" x14ac:dyDescent="0.3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30"/>
      <c r="O68" s="30"/>
    </row>
    <row r="69" spans="1:15" s="19" customFormat="1" ht="18.75" customHeight="1" x14ac:dyDescent="0.3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30"/>
      <c r="O69" s="30"/>
    </row>
    <row r="70" spans="1:15" s="19" customFormat="1" ht="18.75" customHeight="1" x14ac:dyDescent="0.3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30"/>
      <c r="O70" s="30"/>
    </row>
    <row r="71" spans="1:15" s="19" customFormat="1" ht="18.75" customHeight="1" x14ac:dyDescent="0.3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30"/>
      <c r="O71" s="30"/>
    </row>
    <row r="72" spans="1:15" s="19" customFormat="1" ht="18.75" customHeight="1" x14ac:dyDescent="0.3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30"/>
      <c r="O72" s="30"/>
    </row>
    <row r="73" spans="1:15" s="19" customFormat="1" ht="18.75" customHeight="1" x14ac:dyDescent="0.3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30"/>
      <c r="O73" s="30"/>
    </row>
    <row r="74" spans="1:15" s="19" customFormat="1" ht="18.75" customHeight="1" x14ac:dyDescent="0.3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30"/>
      <c r="O74" s="30"/>
    </row>
    <row r="75" spans="1:15" s="19" customFormat="1" ht="18.75" customHeight="1" x14ac:dyDescent="0.3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30"/>
      <c r="O75" s="30"/>
    </row>
    <row r="76" spans="1:15" s="19" customFormat="1" ht="18.75" customHeight="1" x14ac:dyDescent="0.3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30"/>
      <c r="O76" s="30"/>
    </row>
    <row r="77" spans="1:15" s="19" customFormat="1" ht="18.75" customHeight="1" x14ac:dyDescent="0.3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30"/>
      <c r="O77" s="30"/>
    </row>
    <row r="78" spans="1:15" s="19" customFormat="1" ht="18.75" customHeight="1" x14ac:dyDescent="0.3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30"/>
      <c r="O78" s="30"/>
    </row>
    <row r="79" spans="1:15" s="19" customFormat="1" ht="18.75" customHeight="1" x14ac:dyDescent="0.3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30"/>
      <c r="O79" s="30"/>
    </row>
    <row r="80" spans="1:15" s="19" customFormat="1" ht="18.75" customHeight="1" x14ac:dyDescent="0.3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30"/>
      <c r="O80" s="30"/>
    </row>
    <row r="81" spans="1:15" s="19" customFormat="1" ht="18.75" customHeight="1" x14ac:dyDescent="0.3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30"/>
      <c r="O81" s="30"/>
    </row>
    <row r="82" spans="1:15" s="19" customFormat="1" ht="18.75" customHeight="1" x14ac:dyDescent="0.3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30"/>
      <c r="O82" s="30"/>
    </row>
    <row r="83" spans="1:15" s="19" customFormat="1" ht="18.75" customHeight="1" x14ac:dyDescent="0.3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30"/>
      <c r="O83" s="30"/>
    </row>
    <row r="84" spans="1:15" s="19" customFormat="1" ht="18.75" customHeight="1" x14ac:dyDescent="0.3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30"/>
      <c r="O84" s="30"/>
    </row>
    <row r="85" spans="1:15" s="19" customFormat="1" ht="18.75" customHeight="1" x14ac:dyDescent="0.3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30"/>
      <c r="O85" s="30"/>
    </row>
    <row r="86" spans="1:15" s="19" customFormat="1" ht="18.75" customHeight="1" x14ac:dyDescent="0.3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30"/>
      <c r="O86" s="30"/>
    </row>
    <row r="87" spans="1:15" s="19" customFormat="1" ht="18.75" customHeight="1" x14ac:dyDescent="0.3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30"/>
      <c r="O87" s="30"/>
    </row>
    <row r="88" spans="1:15" s="19" customFormat="1" ht="18.75" customHeight="1" x14ac:dyDescent="0.3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30"/>
      <c r="O88" s="30"/>
    </row>
    <row r="89" spans="1:15" s="19" customFormat="1" ht="18.75" customHeight="1" x14ac:dyDescent="0.3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30"/>
      <c r="O89" s="30"/>
    </row>
    <row r="90" spans="1:15" s="19" customFormat="1" ht="18.75" customHeight="1" x14ac:dyDescent="0.3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30"/>
      <c r="O90" s="30"/>
    </row>
    <row r="91" spans="1:15" s="19" customFormat="1" ht="18.75" customHeight="1" x14ac:dyDescent="0.3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30"/>
      <c r="O91" s="30"/>
    </row>
    <row r="92" spans="1:15" s="19" customFormat="1" ht="18.75" customHeight="1" x14ac:dyDescent="0.3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30"/>
      <c r="O92" s="30"/>
    </row>
    <row r="93" spans="1:15" s="19" customFormat="1" ht="18.75" customHeight="1" x14ac:dyDescent="0.3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30"/>
      <c r="O93" s="30"/>
    </row>
    <row r="94" spans="1:15" s="19" customFormat="1" ht="18.75" customHeight="1" x14ac:dyDescent="0.3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30"/>
      <c r="O94" s="30"/>
    </row>
    <row r="95" spans="1:15" s="19" customFormat="1" ht="18.75" customHeight="1" x14ac:dyDescent="0.3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30"/>
      <c r="O95" s="30"/>
    </row>
    <row r="96" spans="1:15" s="19" customFormat="1" ht="18.75" customHeight="1" x14ac:dyDescent="0.3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30"/>
      <c r="O96" s="30"/>
    </row>
    <row r="97" spans="1:15" s="19" customFormat="1" ht="18.75" customHeight="1" x14ac:dyDescent="0.3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30"/>
      <c r="O97" s="30"/>
    </row>
    <row r="98" spans="1:15" s="19" customFormat="1" ht="18.75" customHeight="1" x14ac:dyDescent="0.3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30"/>
      <c r="O98" s="30"/>
    </row>
    <row r="99" spans="1:15" s="19" customFormat="1" ht="18.75" customHeight="1" x14ac:dyDescent="0.3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30"/>
      <c r="O99" s="30"/>
    </row>
    <row r="100" spans="1:15" s="19" customFormat="1" ht="18.75" customHeight="1" x14ac:dyDescent="0.3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30"/>
      <c r="O100" s="30"/>
    </row>
    <row r="101" spans="1:15" s="19" customFormat="1" ht="18.75" customHeight="1" x14ac:dyDescent="0.3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30"/>
      <c r="O101" s="30"/>
    </row>
    <row r="102" spans="1:15" s="19" customFormat="1" ht="18.75" customHeight="1" x14ac:dyDescent="0.3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30"/>
      <c r="O102" s="30"/>
    </row>
    <row r="103" spans="1:15" s="19" customFormat="1" ht="18.75" customHeight="1" x14ac:dyDescent="0.3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30"/>
      <c r="O103" s="30"/>
    </row>
    <row r="104" spans="1:15" s="19" customFormat="1" ht="18.75" customHeight="1" x14ac:dyDescent="0.3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30"/>
      <c r="O104" s="30"/>
    </row>
    <row r="105" spans="1:15" s="19" customFormat="1" ht="18.75" customHeight="1" x14ac:dyDescent="0.3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30"/>
      <c r="O105" s="30"/>
    </row>
    <row r="106" spans="1:15" s="19" customFormat="1" ht="18.75" customHeight="1" x14ac:dyDescent="0.3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30"/>
      <c r="O106" s="30"/>
    </row>
    <row r="107" spans="1:15" s="19" customFormat="1" ht="18.75" customHeight="1" x14ac:dyDescent="0.3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30"/>
      <c r="O107" s="30"/>
    </row>
    <row r="108" spans="1:15" s="19" customFormat="1" ht="18.75" customHeight="1" x14ac:dyDescent="0.3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30"/>
      <c r="O108" s="30"/>
    </row>
    <row r="109" spans="1:15" s="19" customFormat="1" ht="18.75" customHeight="1" x14ac:dyDescent="0.3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30"/>
      <c r="O109" s="30"/>
    </row>
    <row r="110" spans="1:15" s="19" customFormat="1" ht="18.75" customHeight="1" x14ac:dyDescent="0.3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30"/>
      <c r="O110" s="30"/>
    </row>
    <row r="111" spans="1:15" s="19" customFormat="1" ht="18.75" customHeight="1" x14ac:dyDescent="0.3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30"/>
      <c r="O111" s="30"/>
    </row>
    <row r="112" spans="1:15" s="19" customFormat="1" x14ac:dyDescent="0.3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30"/>
      <c r="O112" s="30"/>
    </row>
    <row r="113" spans="1:15" s="19" customFormat="1" x14ac:dyDescent="0.3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30"/>
      <c r="O113" s="30"/>
    </row>
    <row r="114" spans="1:15" s="19" customFormat="1" x14ac:dyDescent="0.3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30"/>
      <c r="O114" s="30"/>
    </row>
    <row r="115" spans="1:15" s="19" customFormat="1" x14ac:dyDescent="0.3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30"/>
      <c r="O115" s="30"/>
    </row>
    <row r="116" spans="1:15" s="19" customFormat="1" x14ac:dyDescent="0.3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30"/>
      <c r="O116" s="30"/>
    </row>
    <row r="117" spans="1:15" s="19" customFormat="1" x14ac:dyDescent="0.3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30"/>
      <c r="O117" s="30"/>
    </row>
    <row r="118" spans="1:15" s="19" customFormat="1" x14ac:dyDescent="0.3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30"/>
      <c r="O118" s="30"/>
    </row>
    <row r="119" spans="1:15" s="19" customFormat="1" x14ac:dyDescent="0.3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30"/>
      <c r="O119" s="30"/>
    </row>
  </sheetData>
  <mergeCells count="8">
    <mergeCell ref="A37:B37"/>
    <mergeCell ref="P1:Q1"/>
    <mergeCell ref="A5:K5"/>
    <mergeCell ref="A1:K1"/>
    <mergeCell ref="M1:N1"/>
    <mergeCell ref="A11:B11"/>
    <mergeCell ref="A18:B18"/>
    <mergeCell ref="A26:B26"/>
  </mergeCells>
  <hyperlinks>
    <hyperlink ref="M1:N1" location="'Options et Consos AM-C A4'!A1" display="Options AM-C A4" xr:uid="{9A251BFA-9B4C-4299-8F08-7514299C2943}"/>
    <hyperlink ref="P1:Q1" location="'Tarif Top Partners OP'!A1" display="&lt; Retour Sommaire" xr:uid="{04ABA387-A1BE-472D-AC15-33F62E335F40}"/>
  </hyperlinks>
  <pageMargins left="0.7" right="0.7" top="0.75" bottom="0.75" header="0.3" footer="0.3"/>
  <customProperties>
    <customPr name="_pios_id" r:id="rId1"/>
  </customPropertie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9FB772-8919-4154-BF5E-D4F6EAC5B067}">
  <sheetPr codeName="Feuil14">
    <tabColor rgb="FF7030A0"/>
  </sheetPr>
  <dimension ref="A1:Q123"/>
  <sheetViews>
    <sheetView showGridLines="0" zoomScale="85" zoomScaleNormal="85" workbookViewId="0">
      <selection sqref="A1:K1"/>
    </sheetView>
  </sheetViews>
  <sheetFormatPr baseColWidth="10" defaultColWidth="11.44140625" defaultRowHeight="15.6" x14ac:dyDescent="0.3"/>
  <cols>
    <col min="1" max="1" width="24.6640625" style="1" customWidth="1"/>
    <col min="2" max="2" width="88.5546875" style="1" bestFit="1" customWidth="1"/>
    <col min="3" max="9" width="21.88671875" style="1" customWidth="1"/>
    <col min="10" max="11" width="23" style="1" customWidth="1"/>
    <col min="12" max="12" width="4.88671875" style="1" customWidth="1"/>
    <col min="13" max="14" width="19.33203125" style="19" customWidth="1"/>
    <col min="15" max="15" width="4.88671875" style="1" customWidth="1"/>
    <col min="16" max="17" width="19.33203125" style="19" customWidth="1"/>
    <col min="18" max="16384" width="11.44140625" style="1"/>
  </cols>
  <sheetData>
    <row r="1" spans="1:17" ht="67.5" customHeight="1" x14ac:dyDescent="0.3">
      <c r="A1" s="82" t="s">
        <v>33</v>
      </c>
      <c r="B1" s="82"/>
      <c r="C1" s="82"/>
      <c r="D1" s="82"/>
      <c r="E1" s="82"/>
      <c r="F1" s="82"/>
      <c r="G1" s="82"/>
      <c r="H1" s="82"/>
      <c r="I1" s="82"/>
      <c r="J1" s="82"/>
      <c r="K1" s="82"/>
      <c r="L1" s="19"/>
      <c r="M1" s="71" t="s">
        <v>309</v>
      </c>
      <c r="N1" s="72"/>
      <c r="O1" s="19"/>
      <c r="P1" s="71" t="s">
        <v>35</v>
      </c>
      <c r="Q1" s="72"/>
    </row>
    <row r="2" spans="1:17" ht="18.75" customHeight="1" x14ac:dyDescent="0.3"/>
    <row r="3" spans="1:17" ht="18.75" customHeight="1" x14ac:dyDescent="0.3"/>
    <row r="4" spans="1:17" ht="18.75" customHeight="1" x14ac:dyDescent="0.3"/>
    <row r="5" spans="1:17" ht="25.8" x14ac:dyDescent="0.3">
      <c r="A5" s="91" t="s">
        <v>339</v>
      </c>
      <c r="B5" s="92"/>
      <c r="C5" s="92"/>
      <c r="D5" s="92"/>
      <c r="E5" s="92"/>
      <c r="F5" s="92"/>
      <c r="G5" s="92"/>
      <c r="H5" s="92"/>
      <c r="I5" s="92"/>
      <c r="J5" s="92"/>
      <c r="K5" s="92"/>
      <c r="L5" s="19"/>
      <c r="O5" s="19"/>
    </row>
    <row r="6" spans="1:17" ht="18.75" customHeight="1" x14ac:dyDescent="0.3"/>
    <row r="7" spans="1:17" ht="18.75" customHeight="1" x14ac:dyDescent="0.3">
      <c r="A7" s="2" t="s">
        <v>311</v>
      </c>
    </row>
    <row r="8" spans="1:17" ht="18.75" customHeight="1" x14ac:dyDescent="0.3"/>
    <row r="9" spans="1:17" ht="41.25" customHeight="1" x14ac:dyDescent="0.3">
      <c r="A9" s="3" t="s">
        <v>38</v>
      </c>
      <c r="B9" s="4" t="s">
        <v>39</v>
      </c>
      <c r="C9" s="5" t="s">
        <v>40</v>
      </c>
      <c r="D9" s="19"/>
      <c r="E9" s="19"/>
      <c r="I9"/>
      <c r="J9"/>
      <c r="L9" s="30"/>
      <c r="O9" s="30"/>
    </row>
    <row r="10" spans="1:17" ht="18.75" customHeight="1" x14ac:dyDescent="0.3">
      <c r="A10" s="16" t="s">
        <v>340</v>
      </c>
      <c r="B10" s="17" t="s">
        <v>341</v>
      </c>
      <c r="C10" s="18">
        <v>1317.9999999999998</v>
      </c>
      <c r="D10" s="68"/>
      <c r="E10" s="19"/>
    </row>
    <row r="11" spans="1:17" ht="18.75" customHeight="1" x14ac:dyDescent="0.3">
      <c r="A11" s="86" t="s">
        <v>44</v>
      </c>
      <c r="B11" s="87"/>
      <c r="C11" s="25">
        <f>SUM(C10:C10)</f>
        <v>1317.9999999999998</v>
      </c>
      <c r="D11" s="68"/>
      <c r="E11" s="19"/>
    </row>
    <row r="12" spans="1:17" ht="18.75" customHeight="1" x14ac:dyDescent="0.3">
      <c r="A12" s="14"/>
      <c r="B12" s="14"/>
      <c r="C12" s="15"/>
      <c r="D12" s="68"/>
      <c r="E12" s="19"/>
    </row>
    <row r="13" spans="1:17" ht="18.75" customHeight="1" x14ac:dyDescent="0.3">
      <c r="A13" s="14"/>
      <c r="B13" s="14"/>
      <c r="C13" s="15"/>
      <c r="D13" s="68"/>
      <c r="E13" s="19"/>
    </row>
    <row r="14" spans="1:17" ht="18.75" customHeight="1" x14ac:dyDescent="0.3">
      <c r="A14" s="14"/>
      <c r="B14" s="14"/>
      <c r="C14" s="15"/>
      <c r="D14" s="19"/>
      <c r="E14" s="19"/>
    </row>
    <row r="15" spans="1:17" ht="18.75" customHeight="1" x14ac:dyDescent="0.3">
      <c r="A15" s="2" t="s">
        <v>314</v>
      </c>
      <c r="D15" s="19"/>
      <c r="E15" s="19"/>
    </row>
    <row r="16" spans="1:17" ht="18.75" customHeight="1" x14ac:dyDescent="0.3">
      <c r="D16" s="19"/>
      <c r="E16" s="19"/>
    </row>
    <row r="17" spans="1:15" ht="41.25" customHeight="1" x14ac:dyDescent="0.3">
      <c r="A17" s="3" t="s">
        <v>38</v>
      </c>
      <c r="B17" s="4" t="s">
        <v>39</v>
      </c>
      <c r="C17" s="5" t="s">
        <v>40</v>
      </c>
      <c r="D17" s="19"/>
      <c r="E17" s="19"/>
    </row>
    <row r="18" spans="1:15" ht="18.75" customHeight="1" x14ac:dyDescent="0.3">
      <c r="A18" s="16" t="s">
        <v>340</v>
      </c>
      <c r="B18" s="17" t="s">
        <v>341</v>
      </c>
      <c r="C18" s="18">
        <v>1317.9999999999998</v>
      </c>
      <c r="D18" s="19"/>
      <c r="E18" s="19"/>
    </row>
    <row r="19" spans="1:15" ht="18.75" customHeight="1" x14ac:dyDescent="0.3">
      <c r="A19" s="16" t="s">
        <v>315</v>
      </c>
      <c r="B19" s="17" t="s">
        <v>316</v>
      </c>
      <c r="C19" s="18">
        <v>167.75401069518716</v>
      </c>
      <c r="D19" s="19"/>
      <c r="E19" s="19"/>
      <c r="L19" s="30"/>
      <c r="O19" s="30"/>
    </row>
    <row r="20" spans="1:15" ht="18.75" customHeight="1" x14ac:dyDescent="0.3">
      <c r="A20" s="75" t="s">
        <v>44</v>
      </c>
      <c r="B20" s="75"/>
      <c r="C20" s="25">
        <f>SUM(C18:C19)</f>
        <v>1485.7540106951869</v>
      </c>
      <c r="D20" s="19"/>
      <c r="E20" s="19"/>
      <c r="L20" s="30"/>
      <c r="O20" s="30"/>
    </row>
    <row r="21" spans="1:15" ht="18.75" customHeight="1" x14ac:dyDescent="0.3">
      <c r="A21" s="14"/>
      <c r="B21" s="14"/>
      <c r="C21" s="15"/>
      <c r="D21" s="19"/>
      <c r="E21" s="19"/>
      <c r="L21" s="30"/>
      <c r="O21" s="30"/>
    </row>
    <row r="22" spans="1:15" ht="18.75" customHeight="1" x14ac:dyDescent="0.3">
      <c r="A22" s="14"/>
      <c r="B22" s="14"/>
      <c r="C22" s="15"/>
      <c r="D22" s="19"/>
      <c r="E22" s="19"/>
      <c r="L22" s="30"/>
      <c r="O22" s="30"/>
    </row>
    <row r="23" spans="1:15" ht="18.75" customHeight="1" x14ac:dyDescent="0.3">
      <c r="A23" s="14"/>
      <c r="B23" s="14"/>
      <c r="C23" s="15"/>
      <c r="D23" s="15"/>
      <c r="E23" s="15"/>
      <c r="L23" s="30"/>
      <c r="O23" s="30"/>
    </row>
    <row r="24" spans="1:15" ht="18.75" customHeight="1" x14ac:dyDescent="0.3">
      <c r="A24" s="2" t="s">
        <v>37</v>
      </c>
      <c r="D24" s="19"/>
      <c r="E24" s="19"/>
    </row>
    <row r="25" spans="1:15" ht="18.75" customHeight="1" x14ac:dyDescent="0.3">
      <c r="D25" s="19"/>
      <c r="E25" s="19"/>
    </row>
    <row r="26" spans="1:15" ht="41.25" customHeight="1" x14ac:dyDescent="0.3">
      <c r="A26" s="3" t="s">
        <v>38</v>
      </c>
      <c r="B26" s="4" t="s">
        <v>39</v>
      </c>
      <c r="C26" s="5" t="s">
        <v>40</v>
      </c>
      <c r="D26" s="19"/>
      <c r="E26" s="19"/>
    </row>
    <row r="27" spans="1:15" ht="18.75" customHeight="1" x14ac:dyDescent="0.3">
      <c r="A27" s="16" t="s">
        <v>340</v>
      </c>
      <c r="B27" s="17" t="s">
        <v>341</v>
      </c>
      <c r="C27" s="18">
        <v>1317.9999999999998</v>
      </c>
      <c r="D27" s="19"/>
      <c r="E27" s="19"/>
    </row>
    <row r="28" spans="1:15" ht="18.75" customHeight="1" x14ac:dyDescent="0.3">
      <c r="A28" s="16" t="s">
        <v>315</v>
      </c>
      <c r="B28" s="17" t="s">
        <v>316</v>
      </c>
      <c r="C28" s="18">
        <v>167.75401069518716</v>
      </c>
      <c r="D28" s="19"/>
      <c r="E28" s="19"/>
    </row>
    <row r="29" spans="1:15" ht="18.75" customHeight="1" x14ac:dyDescent="0.3">
      <c r="A29" s="16" t="s">
        <v>317</v>
      </c>
      <c r="B29" s="17" t="s">
        <v>318</v>
      </c>
      <c r="C29" s="18">
        <v>307.92513368983953</v>
      </c>
      <c r="D29" s="19"/>
      <c r="E29" s="19"/>
      <c r="L29" s="30"/>
      <c r="O29" s="30"/>
    </row>
    <row r="30" spans="1:15" ht="18.75" customHeight="1" x14ac:dyDescent="0.3">
      <c r="A30" s="75" t="s">
        <v>44</v>
      </c>
      <c r="B30" s="75"/>
      <c r="C30" s="25">
        <f>SUM(C27:C29)</f>
        <v>1793.6791443850266</v>
      </c>
      <c r="D30" s="19"/>
      <c r="E30" s="19"/>
      <c r="L30" s="30"/>
      <c r="O30" s="30"/>
    </row>
    <row r="31" spans="1:15" ht="18.75" customHeight="1" x14ac:dyDescent="0.3">
      <c r="A31" s="14"/>
      <c r="B31" s="14"/>
      <c r="C31" s="15"/>
      <c r="D31" s="15"/>
      <c r="E31" s="15"/>
      <c r="L31" s="30"/>
      <c r="O31" s="30"/>
    </row>
    <row r="32" spans="1:15" ht="18.75" customHeight="1" x14ac:dyDescent="0.3">
      <c r="A32" s="14"/>
      <c r="B32" s="14"/>
      <c r="C32" s="15"/>
      <c r="D32" s="15"/>
      <c r="E32" s="15"/>
      <c r="L32" s="30"/>
      <c r="O32" s="30"/>
    </row>
    <row r="33" spans="1:17" ht="18.75" customHeight="1" x14ac:dyDescent="0.3">
      <c r="A33" s="14"/>
      <c r="B33" s="14"/>
      <c r="C33" s="15"/>
      <c r="D33" s="15"/>
      <c r="E33" s="15"/>
      <c r="L33" s="30"/>
      <c r="O33" s="30"/>
    </row>
    <row r="34" spans="1:17" ht="18.75" customHeight="1" x14ac:dyDescent="0.3">
      <c r="A34" s="2" t="s">
        <v>288</v>
      </c>
      <c r="L34" s="30"/>
      <c r="O34" s="30"/>
    </row>
    <row r="35" spans="1:17" ht="18.75" customHeight="1" x14ac:dyDescent="0.3">
      <c r="A35" s="14"/>
      <c r="B35" s="14"/>
      <c r="C35" s="15"/>
      <c r="D35" s="15"/>
      <c r="E35" s="15"/>
      <c r="L35" s="30"/>
      <c r="O35" s="30"/>
    </row>
    <row r="36" spans="1:17" ht="41.25" customHeight="1" x14ac:dyDescent="0.3">
      <c r="A36" s="3" t="s">
        <v>38</v>
      </c>
      <c r="B36" s="4" t="s">
        <v>39</v>
      </c>
      <c r="C36" s="5" t="s">
        <v>40</v>
      </c>
      <c r="E36" s="5" t="s">
        <v>46</v>
      </c>
      <c r="F36" s="5" t="s">
        <v>47</v>
      </c>
      <c r="H36"/>
      <c r="I36"/>
      <c r="J36" s="30"/>
      <c r="K36" s="19"/>
      <c r="L36" s="19"/>
      <c r="M36" s="30"/>
      <c r="O36" s="19"/>
      <c r="P36" s="1"/>
      <c r="Q36" s="1"/>
    </row>
    <row r="37" spans="1:17" ht="18.75" customHeight="1" x14ac:dyDescent="0.3">
      <c r="A37" s="16" t="s">
        <v>342</v>
      </c>
      <c r="B37" s="17" t="s">
        <v>343</v>
      </c>
      <c r="C37" s="18">
        <v>157.68586387434556</v>
      </c>
      <c r="E37" s="26">
        <f>C37/31500</f>
        <v>5.0059004404554141E-3</v>
      </c>
      <c r="F37" s="27"/>
      <c r="H37"/>
      <c r="I37"/>
      <c r="J37" s="30"/>
      <c r="M37" s="30"/>
      <c r="N37" s="1"/>
      <c r="P37" s="1"/>
      <c r="Q37" s="1"/>
    </row>
    <row r="38" spans="1:17" ht="18.75" customHeight="1" x14ac:dyDescent="0.3">
      <c r="A38" s="16" t="s">
        <v>344</v>
      </c>
      <c r="B38" s="17" t="s">
        <v>345</v>
      </c>
      <c r="C38" s="18">
        <v>175.2041884816754</v>
      </c>
      <c r="E38" s="27"/>
      <c r="F38" s="27"/>
      <c r="H38"/>
      <c r="I38"/>
      <c r="J38" s="30"/>
      <c r="M38" s="30"/>
      <c r="N38" s="1"/>
      <c r="P38" s="1"/>
      <c r="Q38" s="1"/>
    </row>
    <row r="39" spans="1:17" ht="18.75" customHeight="1" x14ac:dyDescent="0.3">
      <c r="A39" s="16" t="s">
        <v>346</v>
      </c>
      <c r="B39" s="17" t="s">
        <v>347</v>
      </c>
      <c r="C39" s="18">
        <v>175.2041884816754</v>
      </c>
      <c r="E39" s="27"/>
      <c r="F39" s="27"/>
      <c r="H39"/>
      <c r="I39"/>
      <c r="J39" s="30"/>
      <c r="M39" s="30"/>
      <c r="N39" s="1"/>
      <c r="P39" s="1"/>
      <c r="Q39" s="1"/>
    </row>
    <row r="40" spans="1:17" ht="18.75" customHeight="1" x14ac:dyDescent="0.3">
      <c r="A40" s="16" t="s">
        <v>348</v>
      </c>
      <c r="B40" s="17" t="s">
        <v>349</v>
      </c>
      <c r="C40" s="18">
        <v>175.2041884816754</v>
      </c>
      <c r="E40" s="27"/>
      <c r="F40" s="27">
        <f>((C38/28000)*3)+E37</f>
        <v>2.377777777777778E-2</v>
      </c>
      <c r="H40"/>
      <c r="I40"/>
      <c r="J40" s="30"/>
      <c r="M40" s="30"/>
      <c r="N40" s="1"/>
      <c r="P40" s="1"/>
      <c r="Q40" s="1"/>
    </row>
    <row r="41" spans="1:17" ht="18.75" customHeight="1" x14ac:dyDescent="0.3">
      <c r="A41" s="75" t="s">
        <v>44</v>
      </c>
      <c r="B41" s="75"/>
      <c r="C41" s="25">
        <f>SUM(C36:C40)</f>
        <v>683.29842931937173</v>
      </c>
      <c r="J41" s="30"/>
      <c r="M41" s="30"/>
      <c r="N41" s="1"/>
      <c r="P41" s="1"/>
      <c r="Q41" s="1"/>
    </row>
    <row r="42" spans="1:17" ht="18.75" customHeight="1" x14ac:dyDescent="0.3">
      <c r="A42" s="9"/>
      <c r="B42" s="10"/>
      <c r="C42" s="11"/>
      <c r="D42" s="12"/>
      <c r="L42" s="30"/>
      <c r="M42" s="1"/>
      <c r="N42" s="1"/>
      <c r="O42" s="30"/>
      <c r="P42" s="1"/>
      <c r="Q42" s="1"/>
    </row>
    <row r="43" spans="1:17" ht="18.75" customHeight="1" x14ac:dyDescent="0.3">
      <c r="A43" s="13"/>
      <c r="B43" s="10"/>
      <c r="C43" s="11"/>
      <c r="D43" s="12"/>
      <c r="L43" s="30"/>
      <c r="M43" s="1"/>
      <c r="N43" s="1"/>
      <c r="O43" s="30"/>
      <c r="P43" s="1"/>
      <c r="Q43" s="1"/>
    </row>
    <row r="44" spans="1:17" ht="18.75" customHeight="1" x14ac:dyDescent="0.3">
      <c r="A44" s="9"/>
      <c r="B44" s="10"/>
      <c r="C44" s="11"/>
      <c r="D44" s="12"/>
      <c r="L44" s="30"/>
      <c r="M44" s="1"/>
      <c r="N44" s="1"/>
      <c r="O44" s="30"/>
      <c r="P44" s="1"/>
      <c r="Q44" s="1"/>
    </row>
    <row r="45" spans="1:17" ht="18.75" customHeight="1" x14ac:dyDescent="0.3">
      <c r="A45" s="19"/>
      <c r="B45" s="14"/>
      <c r="C45" s="15"/>
      <c r="D45" s="12"/>
      <c r="H45" s="30"/>
      <c r="I45" s="30"/>
      <c r="J45" s="31"/>
      <c r="K45" s="32"/>
      <c r="L45" s="30"/>
      <c r="M45" s="1"/>
      <c r="N45" s="1"/>
      <c r="O45" s="30"/>
      <c r="P45" s="1"/>
      <c r="Q45" s="1"/>
    </row>
    <row r="46" spans="1:17" ht="18.75" customHeight="1" x14ac:dyDescent="0.3">
      <c r="A46" s="19"/>
      <c r="B46" s="14"/>
      <c r="C46" s="15"/>
      <c r="D46" s="12"/>
      <c r="H46" s="30"/>
      <c r="I46" s="30"/>
      <c r="J46" s="32"/>
      <c r="K46" s="32"/>
      <c r="L46" s="30"/>
      <c r="M46" s="1"/>
      <c r="N46" s="1"/>
      <c r="O46" s="30"/>
      <c r="P46" s="1"/>
      <c r="Q46" s="1"/>
    </row>
    <row r="47" spans="1:17" ht="18.75" customHeight="1" x14ac:dyDescent="0.3">
      <c r="A47" s="19"/>
      <c r="B47" s="14"/>
      <c r="C47" s="15"/>
      <c r="D47" s="12"/>
      <c r="H47" s="30"/>
      <c r="I47" s="30"/>
      <c r="J47" s="32"/>
      <c r="K47" s="32"/>
      <c r="L47" s="30"/>
      <c r="M47" s="1"/>
      <c r="N47" s="1"/>
      <c r="O47" s="30"/>
      <c r="P47" s="1"/>
      <c r="Q47" s="1"/>
    </row>
    <row r="48" spans="1:17" ht="18.75" customHeight="1" x14ac:dyDescent="0.3">
      <c r="A48" s="19"/>
      <c r="B48" s="19"/>
      <c r="C48" s="19"/>
      <c r="D48" s="19"/>
      <c r="H48" s="30"/>
      <c r="I48" s="30"/>
      <c r="J48" s="33"/>
      <c r="K48" s="34"/>
      <c r="L48" s="30"/>
      <c r="M48" s="1"/>
      <c r="N48" s="1"/>
      <c r="O48" s="30"/>
      <c r="P48" s="1"/>
      <c r="Q48" s="1"/>
    </row>
    <row r="49" spans="1:17" ht="18.75" customHeight="1" x14ac:dyDescent="0.3">
      <c r="A49" s="19"/>
      <c r="B49" s="19"/>
      <c r="C49" s="19"/>
      <c r="D49" s="19"/>
      <c r="H49" s="30"/>
      <c r="I49" s="30"/>
      <c r="J49" s="30"/>
      <c r="K49" s="30"/>
      <c r="L49" s="30"/>
      <c r="M49" s="12"/>
      <c r="N49" s="1"/>
      <c r="O49" s="30"/>
      <c r="P49" s="12"/>
      <c r="Q49" s="1"/>
    </row>
    <row r="50" spans="1:17" ht="18.75" customHeight="1" x14ac:dyDescent="0.3">
      <c r="H50" s="30"/>
      <c r="I50" s="30"/>
      <c r="J50" s="30"/>
      <c r="K50" s="30"/>
      <c r="L50" s="30"/>
      <c r="N50" s="1"/>
      <c r="O50" s="30"/>
      <c r="Q50" s="1"/>
    </row>
    <row r="51" spans="1:17" ht="18.75" customHeight="1" x14ac:dyDescent="0.3">
      <c r="H51" s="30"/>
      <c r="I51" s="30"/>
      <c r="J51" s="30"/>
      <c r="K51" s="30"/>
      <c r="L51" s="30"/>
      <c r="N51" s="1"/>
      <c r="O51" s="30"/>
      <c r="Q51" s="1"/>
    </row>
    <row r="52" spans="1:17" ht="18.75" customHeight="1" x14ac:dyDescent="0.3">
      <c r="D52" s="12"/>
      <c r="H52" s="35"/>
      <c r="I52" s="30"/>
      <c r="J52" s="30"/>
      <c r="K52" s="30"/>
      <c r="L52" s="30"/>
      <c r="N52" s="1"/>
      <c r="O52" s="30"/>
      <c r="Q52" s="1"/>
    </row>
    <row r="53" spans="1:17" ht="18.75" customHeight="1" x14ac:dyDescent="0.3">
      <c r="A53" s="2" t="s">
        <v>56</v>
      </c>
      <c r="B53" s="14"/>
      <c r="C53" s="15"/>
      <c r="D53" s="12"/>
      <c r="H53" s="35"/>
      <c r="I53" s="30"/>
      <c r="J53" s="30"/>
      <c r="K53" s="30"/>
      <c r="L53" s="30"/>
      <c r="M53" s="1"/>
      <c r="N53" s="1"/>
      <c r="O53" s="30"/>
      <c r="P53" s="1"/>
      <c r="Q53" s="1"/>
    </row>
    <row r="54" spans="1:17" ht="18.75" customHeight="1" x14ac:dyDescent="0.3">
      <c r="A54" s="14"/>
      <c r="B54" s="14"/>
      <c r="C54" s="15"/>
      <c r="D54" s="12"/>
      <c r="H54" s="36"/>
      <c r="I54" s="30"/>
      <c r="J54" s="30"/>
      <c r="K54" s="30"/>
      <c r="L54" s="30"/>
      <c r="M54" s="1"/>
      <c r="N54" s="1"/>
      <c r="O54" s="30"/>
      <c r="P54" s="1"/>
      <c r="Q54" s="1"/>
    </row>
    <row r="55" spans="1:17" ht="41.25" customHeight="1" x14ac:dyDescent="0.3">
      <c r="A55" s="3" t="s">
        <v>38</v>
      </c>
      <c r="B55" s="4" t="s">
        <v>39</v>
      </c>
      <c r="C55" s="5" t="s">
        <v>40</v>
      </c>
      <c r="D55" s="12"/>
      <c r="H55" s="36"/>
      <c r="I55" s="30"/>
      <c r="J55" s="30"/>
      <c r="K55" s="30"/>
      <c r="L55" s="30"/>
      <c r="M55" s="1"/>
      <c r="N55" s="1"/>
      <c r="O55" s="30"/>
      <c r="P55" s="1"/>
      <c r="Q55" s="1"/>
    </row>
    <row r="56" spans="1:17" ht="18.75" customHeight="1" x14ac:dyDescent="0.3">
      <c r="A56" s="16" t="s">
        <v>327</v>
      </c>
      <c r="B56" s="17" t="s">
        <v>328</v>
      </c>
      <c r="C56" s="18">
        <v>266.34554973821992</v>
      </c>
      <c r="D56" s="12"/>
      <c r="L56" s="30"/>
      <c r="M56" s="1"/>
      <c r="N56" s="1"/>
      <c r="O56" s="30"/>
      <c r="P56" s="1"/>
      <c r="Q56" s="1"/>
    </row>
    <row r="57" spans="1:17" ht="18.75" customHeight="1" x14ac:dyDescent="0.3">
      <c r="A57" s="16" t="s">
        <v>329</v>
      </c>
      <c r="B57" s="17" t="s">
        <v>330</v>
      </c>
      <c r="C57" s="18">
        <v>390.16753926701574</v>
      </c>
      <c r="D57" s="12"/>
      <c r="L57" s="30"/>
      <c r="M57" s="1"/>
      <c r="N57" s="1"/>
      <c r="O57" s="30"/>
      <c r="P57" s="1"/>
      <c r="Q57" s="1"/>
    </row>
    <row r="58" spans="1:17" ht="18.75" customHeight="1" x14ac:dyDescent="0.3">
      <c r="A58" s="16" t="s">
        <v>331</v>
      </c>
      <c r="B58" s="17" t="s">
        <v>332</v>
      </c>
      <c r="C58" s="18">
        <v>524.50261780104711</v>
      </c>
      <c r="D58" s="12"/>
      <c r="L58" s="30"/>
      <c r="M58" s="1"/>
      <c r="N58" s="1"/>
      <c r="O58" s="30"/>
      <c r="P58" s="1"/>
      <c r="Q58" s="1"/>
    </row>
    <row r="59" spans="1:17" ht="18.75" customHeight="1" x14ac:dyDescent="0.3">
      <c r="A59" s="9"/>
      <c r="C59" s="20"/>
      <c r="D59" s="12"/>
      <c r="E59" s="19"/>
      <c r="F59" s="19"/>
      <c r="L59" s="30"/>
      <c r="M59" s="1"/>
      <c r="N59" s="1"/>
      <c r="O59" s="30"/>
      <c r="P59" s="1"/>
      <c r="Q59" s="1"/>
    </row>
    <row r="60" spans="1:17" ht="18.75" customHeight="1" x14ac:dyDescent="0.3">
      <c r="A60" s="9"/>
      <c r="B60" s="10"/>
      <c r="C60" s="11"/>
      <c r="D60" s="12"/>
      <c r="L60" s="30"/>
      <c r="M60" s="1"/>
      <c r="N60" s="1"/>
      <c r="O60" s="30"/>
      <c r="P60" s="1"/>
      <c r="Q60" s="1"/>
    </row>
    <row r="61" spans="1:17" ht="18.75" customHeight="1" x14ac:dyDescent="0.3">
      <c r="A61" s="2" t="s">
        <v>67</v>
      </c>
      <c r="B61" s="14"/>
      <c r="C61" s="15"/>
      <c r="D61" s="12"/>
      <c r="L61" s="30"/>
      <c r="M61" s="1"/>
      <c r="N61" s="1"/>
      <c r="O61" s="30"/>
      <c r="P61" s="1"/>
      <c r="Q61" s="1"/>
    </row>
    <row r="62" spans="1:17" ht="18.75" customHeight="1" x14ac:dyDescent="0.3">
      <c r="A62" s="14"/>
      <c r="B62" s="14"/>
      <c r="C62" s="15"/>
      <c r="D62" s="12"/>
      <c r="L62" s="30"/>
      <c r="M62" s="1"/>
      <c r="N62" s="1"/>
      <c r="O62" s="30"/>
      <c r="P62" s="1"/>
      <c r="Q62" s="1"/>
    </row>
    <row r="63" spans="1:17" ht="41.25" customHeight="1" x14ac:dyDescent="0.3">
      <c r="A63" s="3" t="s">
        <v>38</v>
      </c>
      <c r="B63" s="4" t="s">
        <v>39</v>
      </c>
      <c r="C63" s="5" t="s">
        <v>40</v>
      </c>
      <c r="D63" s="12"/>
      <c r="L63" s="30"/>
      <c r="O63" s="30"/>
    </row>
    <row r="64" spans="1:17" ht="18.75" customHeight="1" x14ac:dyDescent="0.3">
      <c r="A64" s="16" t="s">
        <v>333</v>
      </c>
      <c r="B64" s="17" t="s">
        <v>334</v>
      </c>
      <c r="C64" s="18">
        <v>133.17277486910996</v>
      </c>
      <c r="D64" s="12"/>
      <c r="L64" s="30"/>
      <c r="O64" s="30"/>
    </row>
    <row r="65" spans="1:15" ht="18.75" customHeight="1" x14ac:dyDescent="0.3">
      <c r="A65" s="16" t="s">
        <v>335</v>
      </c>
      <c r="B65" s="17" t="s">
        <v>336</v>
      </c>
      <c r="C65" s="18">
        <v>175.22513089005236</v>
      </c>
      <c r="D65" s="12"/>
      <c r="L65" s="30"/>
      <c r="O65" s="30"/>
    </row>
    <row r="66" spans="1:15" ht="18.75" customHeight="1" x14ac:dyDescent="0.3">
      <c r="A66" s="16" t="s">
        <v>337</v>
      </c>
      <c r="B66" s="17" t="s">
        <v>338</v>
      </c>
      <c r="C66" s="18">
        <v>221.94764397905757</v>
      </c>
      <c r="D66" s="12"/>
      <c r="L66" s="30"/>
      <c r="O66" s="30"/>
    </row>
    <row r="67" spans="1:15" ht="18.75" customHeight="1" x14ac:dyDescent="0.3">
      <c r="D67" s="12"/>
      <c r="L67" s="30"/>
      <c r="O67" s="30"/>
    </row>
    <row r="68" spans="1:15" ht="18.75" customHeight="1" x14ac:dyDescent="0.3">
      <c r="D68" s="12"/>
      <c r="L68" s="30"/>
      <c r="O68" s="30"/>
    </row>
    <row r="69" spans="1:15" ht="18.75" customHeight="1" x14ac:dyDescent="0.3">
      <c r="A69" s="9" t="s">
        <v>165</v>
      </c>
      <c r="D69" s="12"/>
      <c r="L69" s="30"/>
      <c r="O69" s="30"/>
    </row>
    <row r="70" spans="1:15" ht="18.75" customHeight="1" x14ac:dyDescent="0.3">
      <c r="A70" s="9"/>
      <c r="L70" s="30"/>
      <c r="O70" s="30"/>
    </row>
    <row r="71" spans="1:15" ht="18.75" customHeight="1" x14ac:dyDescent="0.3">
      <c r="L71" s="30"/>
      <c r="O71" s="30"/>
    </row>
    <row r="72" spans="1:15" ht="18.75" customHeight="1" x14ac:dyDescent="0.3">
      <c r="L72" s="30"/>
      <c r="O72" s="30"/>
    </row>
    <row r="73" spans="1:15" ht="18.75" customHeight="1" x14ac:dyDescent="0.3">
      <c r="L73" s="30"/>
      <c r="O73" s="30"/>
    </row>
    <row r="74" spans="1:15" ht="18.75" customHeight="1" x14ac:dyDescent="0.3">
      <c r="L74" s="30"/>
      <c r="O74" s="30"/>
    </row>
    <row r="75" spans="1:15" ht="18.75" customHeight="1" x14ac:dyDescent="0.3">
      <c r="L75" s="30"/>
      <c r="O75" s="30"/>
    </row>
    <row r="76" spans="1:15" ht="18.75" customHeight="1" x14ac:dyDescent="0.3">
      <c r="L76" s="30"/>
      <c r="O76" s="30"/>
    </row>
    <row r="77" spans="1:15" ht="18.75" customHeight="1" x14ac:dyDescent="0.3">
      <c r="L77" s="30"/>
      <c r="O77" s="30"/>
    </row>
    <row r="78" spans="1:15" s="19" customFormat="1" ht="18.75" customHeight="1" x14ac:dyDescent="0.3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30"/>
      <c r="O78" s="30"/>
    </row>
    <row r="79" spans="1:15" s="19" customFormat="1" ht="18.75" customHeight="1" x14ac:dyDescent="0.3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30"/>
      <c r="O79" s="30"/>
    </row>
    <row r="80" spans="1:15" s="19" customFormat="1" ht="18.75" customHeight="1" x14ac:dyDescent="0.3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30"/>
      <c r="O80" s="30"/>
    </row>
    <row r="81" spans="1:15" s="19" customFormat="1" ht="18.75" customHeight="1" x14ac:dyDescent="0.3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30"/>
      <c r="O81" s="30"/>
    </row>
    <row r="82" spans="1:15" s="19" customFormat="1" ht="18.75" customHeight="1" x14ac:dyDescent="0.3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30"/>
      <c r="O82" s="30"/>
    </row>
    <row r="83" spans="1:15" s="19" customFormat="1" ht="18.75" customHeight="1" x14ac:dyDescent="0.3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30"/>
      <c r="O83" s="30"/>
    </row>
    <row r="84" spans="1:15" s="19" customFormat="1" ht="18.75" customHeight="1" x14ac:dyDescent="0.3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30"/>
      <c r="O84" s="30"/>
    </row>
    <row r="85" spans="1:15" s="19" customFormat="1" ht="18.75" customHeight="1" x14ac:dyDescent="0.3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30"/>
      <c r="O85" s="30"/>
    </row>
    <row r="86" spans="1:15" s="19" customFormat="1" ht="18.75" customHeight="1" x14ac:dyDescent="0.3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30"/>
      <c r="O86" s="30"/>
    </row>
    <row r="87" spans="1:15" s="19" customFormat="1" ht="18.75" customHeight="1" x14ac:dyDescent="0.3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30"/>
      <c r="O87" s="30"/>
    </row>
    <row r="88" spans="1:15" s="19" customFormat="1" ht="18.75" customHeight="1" x14ac:dyDescent="0.3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30"/>
      <c r="O88" s="30"/>
    </row>
    <row r="89" spans="1:15" s="19" customFormat="1" ht="18.75" customHeight="1" x14ac:dyDescent="0.3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30"/>
      <c r="O89" s="30"/>
    </row>
    <row r="90" spans="1:15" s="19" customFormat="1" ht="18.75" customHeight="1" x14ac:dyDescent="0.3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30"/>
      <c r="O90" s="30"/>
    </row>
    <row r="91" spans="1:15" s="19" customFormat="1" ht="18.75" customHeight="1" x14ac:dyDescent="0.3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30"/>
      <c r="O91" s="30"/>
    </row>
    <row r="92" spans="1:15" s="19" customFormat="1" ht="18.75" customHeight="1" x14ac:dyDescent="0.3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30"/>
      <c r="O92" s="30"/>
    </row>
    <row r="93" spans="1:15" s="19" customFormat="1" ht="18.75" customHeight="1" x14ac:dyDescent="0.3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30"/>
      <c r="O93" s="30"/>
    </row>
    <row r="94" spans="1:15" s="19" customFormat="1" ht="18.75" customHeight="1" x14ac:dyDescent="0.3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30"/>
      <c r="O94" s="30"/>
    </row>
    <row r="95" spans="1:15" s="19" customFormat="1" ht="18.75" customHeight="1" x14ac:dyDescent="0.3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30"/>
      <c r="O95" s="30"/>
    </row>
    <row r="96" spans="1:15" s="19" customFormat="1" ht="18.75" customHeight="1" x14ac:dyDescent="0.3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30"/>
      <c r="O96" s="30"/>
    </row>
    <row r="97" spans="1:15" s="19" customFormat="1" ht="18.75" customHeight="1" x14ac:dyDescent="0.3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30"/>
      <c r="O97" s="30"/>
    </row>
    <row r="98" spans="1:15" s="19" customFormat="1" ht="18.75" customHeight="1" x14ac:dyDescent="0.3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30"/>
      <c r="O98" s="30"/>
    </row>
    <row r="99" spans="1:15" s="19" customFormat="1" ht="18.75" customHeight="1" x14ac:dyDescent="0.3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30"/>
      <c r="O99" s="30"/>
    </row>
    <row r="100" spans="1:15" s="19" customFormat="1" ht="18.75" customHeight="1" x14ac:dyDescent="0.3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30"/>
      <c r="O100" s="30"/>
    </row>
    <row r="101" spans="1:15" s="19" customFormat="1" ht="18.75" customHeight="1" x14ac:dyDescent="0.3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30"/>
      <c r="O101" s="30"/>
    </row>
    <row r="102" spans="1:15" s="19" customFormat="1" ht="18.75" customHeight="1" x14ac:dyDescent="0.3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30"/>
      <c r="O102" s="30"/>
    </row>
    <row r="103" spans="1:15" s="19" customFormat="1" ht="18.75" customHeight="1" x14ac:dyDescent="0.3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30"/>
      <c r="O103" s="30"/>
    </row>
    <row r="104" spans="1:15" s="19" customFormat="1" ht="18.75" customHeight="1" x14ac:dyDescent="0.3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30"/>
      <c r="O104" s="30"/>
    </row>
    <row r="105" spans="1:15" s="19" customFormat="1" ht="18.75" customHeight="1" x14ac:dyDescent="0.3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30"/>
      <c r="O105" s="30"/>
    </row>
    <row r="106" spans="1:15" s="19" customFormat="1" ht="18.75" customHeight="1" x14ac:dyDescent="0.3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30"/>
      <c r="O106" s="30"/>
    </row>
    <row r="107" spans="1:15" s="19" customFormat="1" ht="18.75" customHeight="1" x14ac:dyDescent="0.3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30"/>
      <c r="O107" s="30"/>
    </row>
    <row r="108" spans="1:15" s="19" customFormat="1" ht="18.75" customHeight="1" x14ac:dyDescent="0.3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30"/>
      <c r="O108" s="30"/>
    </row>
    <row r="109" spans="1:15" s="19" customFormat="1" ht="18.75" customHeight="1" x14ac:dyDescent="0.3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30"/>
      <c r="O109" s="30"/>
    </row>
    <row r="110" spans="1:15" s="19" customFormat="1" ht="18.75" customHeight="1" x14ac:dyDescent="0.3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30"/>
      <c r="O110" s="30"/>
    </row>
    <row r="111" spans="1:15" s="19" customFormat="1" ht="18.75" customHeight="1" x14ac:dyDescent="0.3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30"/>
      <c r="O111" s="30"/>
    </row>
    <row r="112" spans="1:15" s="19" customFormat="1" ht="18.75" customHeight="1" x14ac:dyDescent="0.3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30"/>
      <c r="O112" s="30"/>
    </row>
    <row r="113" spans="1:15" s="19" customFormat="1" ht="18.75" customHeight="1" x14ac:dyDescent="0.3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30"/>
      <c r="O113" s="30"/>
    </row>
    <row r="114" spans="1:15" s="19" customFormat="1" ht="18.75" customHeight="1" x14ac:dyDescent="0.3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30"/>
      <c r="O114" s="30"/>
    </row>
    <row r="115" spans="1:15" s="19" customFormat="1" ht="18.75" customHeight="1" x14ac:dyDescent="0.3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30"/>
      <c r="O115" s="30"/>
    </row>
    <row r="116" spans="1:15" s="19" customFormat="1" x14ac:dyDescent="0.3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30"/>
      <c r="O116" s="30"/>
    </row>
    <row r="117" spans="1:15" s="19" customFormat="1" x14ac:dyDescent="0.3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30"/>
      <c r="O117" s="30"/>
    </row>
    <row r="118" spans="1:15" s="19" customFormat="1" x14ac:dyDescent="0.3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30"/>
      <c r="O118" s="30"/>
    </row>
    <row r="119" spans="1:15" s="19" customFormat="1" x14ac:dyDescent="0.3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30"/>
      <c r="O119" s="30"/>
    </row>
    <row r="120" spans="1:15" s="19" customFormat="1" x14ac:dyDescent="0.3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30"/>
      <c r="O120" s="30"/>
    </row>
    <row r="121" spans="1:15" s="19" customFormat="1" x14ac:dyDescent="0.3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30"/>
      <c r="O121" s="30"/>
    </row>
    <row r="122" spans="1:15" s="19" customFormat="1" x14ac:dyDescent="0.3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30"/>
      <c r="O122" s="30"/>
    </row>
    <row r="123" spans="1:15" s="19" customFormat="1" x14ac:dyDescent="0.3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30"/>
      <c r="O123" s="30"/>
    </row>
  </sheetData>
  <mergeCells count="8">
    <mergeCell ref="P1:Q1"/>
    <mergeCell ref="A5:K5"/>
    <mergeCell ref="A11:B11"/>
    <mergeCell ref="A20:B20"/>
    <mergeCell ref="A41:B41"/>
    <mergeCell ref="A30:B30"/>
    <mergeCell ref="A1:K1"/>
    <mergeCell ref="M1:N1"/>
  </mergeCells>
  <hyperlinks>
    <hyperlink ref="M1:N1" location="'Options et Consos AM-C A4'!A1" display="Options AM-C A4" xr:uid="{75952B73-7D17-488F-9534-7EEA87A2236F}"/>
    <hyperlink ref="P1:Q1" location="'Tarif Top Partners OP'!A1" display="&lt; Retour Sommaire" xr:uid="{B377F504-02F7-4B93-B0F3-D1274F65B370}"/>
  </hyperlinks>
  <pageMargins left="0.7" right="0.7" top="0.75" bottom="0.75" header="0.3" footer="0.3"/>
  <customProperties>
    <customPr name="_pios_id" r:id="rId1"/>
  </customPropertie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4D3D4-3940-472F-AC6F-217FEC14EB16}">
  <sheetPr codeName="Feuil16">
    <tabColor rgb="FF7030A0"/>
  </sheetPr>
  <dimension ref="A1:N97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93.6640625" style="1" bestFit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ht="18.75" customHeight="1" x14ac:dyDescent="0.3">
      <c r="G2" s="19"/>
      <c r="H2" s="19"/>
      <c r="I2" s="19"/>
      <c r="J2" s="19"/>
      <c r="K2" s="19"/>
      <c r="L2" s="19"/>
      <c r="M2" s="19"/>
    </row>
    <row r="3" spans="1:14" ht="18.75" customHeight="1" x14ac:dyDescent="0.3">
      <c r="G3" s="19"/>
      <c r="H3" s="19"/>
      <c r="I3" s="19"/>
      <c r="J3" s="19"/>
      <c r="K3" s="19"/>
      <c r="L3" s="19"/>
      <c r="M3" s="19"/>
    </row>
    <row r="4" spans="1:14" ht="18.75" customHeight="1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91" t="s">
        <v>350</v>
      </c>
      <c r="B5" s="92"/>
      <c r="C5" s="92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>
      <c r="A7" s="2" t="s">
        <v>297</v>
      </c>
      <c r="D7" s="30"/>
    </row>
    <row r="8" spans="1:14" ht="18.75" customHeight="1" x14ac:dyDescent="0.3">
      <c r="D8" s="30"/>
    </row>
    <row r="9" spans="1:14" ht="41.25" customHeight="1" x14ac:dyDescent="0.3">
      <c r="A9" s="3" t="s">
        <v>38</v>
      </c>
      <c r="B9" s="4" t="s">
        <v>39</v>
      </c>
      <c r="C9" s="5" t="s">
        <v>40</v>
      </c>
      <c r="D9" s="30"/>
      <c r="E9" s="1"/>
      <c r="F9" s="1"/>
    </row>
    <row r="10" spans="1:14" ht="18.75" customHeight="1" x14ac:dyDescent="0.3">
      <c r="A10" s="16" t="s">
        <v>315</v>
      </c>
      <c r="B10" s="17" t="s">
        <v>316</v>
      </c>
      <c r="C10" s="18">
        <v>167.75401069518716</v>
      </c>
      <c r="D10" s="30"/>
      <c r="E10" s="1"/>
      <c r="F10" s="1"/>
    </row>
    <row r="11" spans="1:14" ht="18.75" customHeight="1" x14ac:dyDescent="0.3">
      <c r="A11" s="16" t="s">
        <v>317</v>
      </c>
      <c r="B11" s="17" t="s">
        <v>318</v>
      </c>
      <c r="C11" s="18">
        <v>307.92513368983953</v>
      </c>
      <c r="D11" s="30"/>
    </row>
    <row r="12" spans="1:14" ht="18.75" customHeight="1" x14ac:dyDescent="0.3">
      <c r="A12" s="16">
        <v>7113669</v>
      </c>
      <c r="B12" s="17" t="s">
        <v>351</v>
      </c>
      <c r="C12" s="18">
        <v>116.56684491978609</v>
      </c>
      <c r="D12" s="30"/>
    </row>
    <row r="13" spans="1:14" ht="18.75" customHeight="1" x14ac:dyDescent="0.3">
      <c r="A13" s="16">
        <v>7113668</v>
      </c>
      <c r="B13" s="17" t="s">
        <v>352</v>
      </c>
      <c r="C13" s="18">
        <v>123.08021390374331</v>
      </c>
      <c r="D13" s="30"/>
    </row>
    <row r="14" spans="1:14" ht="18.75" customHeight="1" x14ac:dyDescent="0.3">
      <c r="A14" s="16" t="s">
        <v>207</v>
      </c>
      <c r="B14" s="17" t="s">
        <v>208</v>
      </c>
      <c r="C14" s="18">
        <v>51.125133689839572</v>
      </c>
      <c r="D14" s="30"/>
    </row>
    <row r="15" spans="1:14" ht="18.75" customHeight="1" x14ac:dyDescent="0.3">
      <c r="A15" s="16" t="s">
        <v>209</v>
      </c>
      <c r="B15" s="17" t="s">
        <v>210</v>
      </c>
      <c r="C15" s="18">
        <v>32.186951871657755</v>
      </c>
      <c r="D15" s="30"/>
    </row>
    <row r="16" spans="1:14" ht="18.75" customHeight="1" x14ac:dyDescent="0.3">
      <c r="A16" s="16" t="s">
        <v>112</v>
      </c>
      <c r="B16" s="17" t="s">
        <v>113</v>
      </c>
      <c r="C16" s="18">
        <v>566.67834224598937</v>
      </c>
      <c r="D16" s="30"/>
    </row>
    <row r="17" spans="1:6" ht="18.75" customHeight="1" x14ac:dyDescent="0.3">
      <c r="A17" s="16" t="s">
        <v>212</v>
      </c>
      <c r="B17" s="17" t="s">
        <v>213</v>
      </c>
      <c r="C17" s="18">
        <v>246.15160427807484</v>
      </c>
      <c r="D17" s="30"/>
      <c r="E17" s="1"/>
      <c r="F17" s="1"/>
    </row>
    <row r="18" spans="1:6" ht="18.75" customHeight="1" x14ac:dyDescent="0.3">
      <c r="A18" s="16" t="s">
        <v>214</v>
      </c>
      <c r="B18" s="17" t="s">
        <v>215</v>
      </c>
      <c r="C18" s="18">
        <v>132.87064171122995</v>
      </c>
      <c r="D18" s="30"/>
      <c r="E18" s="1"/>
      <c r="F18" s="1"/>
    </row>
    <row r="19" spans="1:6" ht="18.75" customHeight="1" x14ac:dyDescent="0.3">
      <c r="A19" s="16" t="s">
        <v>216</v>
      </c>
      <c r="B19" s="17" t="s">
        <v>217</v>
      </c>
      <c r="C19" s="18">
        <v>63.769633507853406</v>
      </c>
      <c r="D19" s="30"/>
      <c r="E19" s="1"/>
      <c r="F19" s="1"/>
    </row>
    <row r="20" spans="1:6" ht="18.75" customHeight="1" x14ac:dyDescent="0.3">
      <c r="A20" s="16" t="s">
        <v>220</v>
      </c>
      <c r="B20" s="17" t="s">
        <v>221</v>
      </c>
      <c r="C20" s="18">
        <v>116.54450261780104</v>
      </c>
      <c r="D20" s="30"/>
      <c r="E20" s="1"/>
      <c r="F20" s="1"/>
    </row>
    <row r="21" spans="1:6" ht="18.75" customHeight="1" x14ac:dyDescent="0.3">
      <c r="A21" s="16" t="s">
        <v>222</v>
      </c>
      <c r="B21" s="17" t="s">
        <v>223</v>
      </c>
      <c r="C21" s="18">
        <v>116.54450261780104</v>
      </c>
      <c r="D21" s="30"/>
      <c r="E21" s="1"/>
      <c r="F21" s="1"/>
    </row>
    <row r="22" spans="1:6" ht="18.75" customHeight="1" x14ac:dyDescent="0.3">
      <c r="A22" s="16" t="s">
        <v>224</v>
      </c>
      <c r="B22" s="17" t="s">
        <v>225</v>
      </c>
      <c r="C22" s="18">
        <v>116.54450261780104</v>
      </c>
      <c r="D22" s="30"/>
      <c r="E22" s="1"/>
      <c r="F22" s="1"/>
    </row>
    <row r="23" spans="1:6" ht="18.75" customHeight="1" x14ac:dyDescent="0.3">
      <c r="A23" s="16" t="s">
        <v>116</v>
      </c>
      <c r="B23" s="17" t="s">
        <v>117</v>
      </c>
      <c r="C23" s="18">
        <v>175.91623036649216</v>
      </c>
      <c r="D23" s="30"/>
      <c r="E23" s="1"/>
      <c r="F23" s="1"/>
    </row>
    <row r="24" spans="1:6" ht="18.75" customHeight="1" x14ac:dyDescent="0.3">
      <c r="D24" s="30"/>
      <c r="E24" s="1"/>
      <c r="F24" s="1"/>
    </row>
    <row r="25" spans="1:6" ht="18.75" customHeight="1" x14ac:dyDescent="0.3">
      <c r="D25" s="30"/>
      <c r="E25" s="1"/>
      <c r="F25" s="1"/>
    </row>
    <row r="26" spans="1:6" ht="18.75" customHeight="1" x14ac:dyDescent="0.3">
      <c r="A26" s="2" t="s">
        <v>118</v>
      </c>
      <c r="D26" s="30"/>
      <c r="E26" s="1"/>
      <c r="F26" s="1"/>
    </row>
    <row r="27" spans="1:6" ht="18.75" customHeight="1" x14ac:dyDescent="0.3">
      <c r="D27" s="30"/>
      <c r="E27" s="1"/>
      <c r="F27" s="1"/>
    </row>
    <row r="28" spans="1:6" ht="41.25" customHeight="1" x14ac:dyDescent="0.3">
      <c r="A28" s="3" t="s">
        <v>38</v>
      </c>
      <c r="B28" s="4" t="s">
        <v>39</v>
      </c>
      <c r="C28" s="5" t="s">
        <v>40</v>
      </c>
      <c r="D28" s="30"/>
      <c r="E28" s="12"/>
      <c r="F28" s="1"/>
    </row>
    <row r="29" spans="1:6" ht="18.75" customHeight="1" x14ac:dyDescent="0.3">
      <c r="A29" s="16" t="s">
        <v>353</v>
      </c>
      <c r="B29" s="17" t="s">
        <v>354</v>
      </c>
      <c r="C29" s="18">
        <v>31.155080213903744</v>
      </c>
      <c r="D29" s="30"/>
      <c r="F29" s="1"/>
    </row>
    <row r="30" spans="1:6" ht="18.75" customHeight="1" x14ac:dyDescent="0.3">
      <c r="A30" s="16" t="s">
        <v>355</v>
      </c>
      <c r="B30" s="17" t="s">
        <v>356</v>
      </c>
      <c r="C30" s="18">
        <v>27.647058823529413</v>
      </c>
      <c r="D30" s="30"/>
      <c r="F30" s="1"/>
    </row>
    <row r="31" spans="1:6" ht="18.75" customHeight="1" x14ac:dyDescent="0.3">
      <c r="A31" s="16" t="s">
        <v>357</v>
      </c>
      <c r="B31" s="17" t="s">
        <v>358</v>
      </c>
      <c r="C31" s="18">
        <v>45.828877005347593</v>
      </c>
      <c r="D31" s="30"/>
      <c r="E31" s="1"/>
      <c r="F31" s="1"/>
    </row>
    <row r="32" spans="1:6" ht="18.75" customHeight="1" x14ac:dyDescent="0.3">
      <c r="A32" s="16" t="s">
        <v>359</v>
      </c>
      <c r="B32" s="17" t="s">
        <v>360</v>
      </c>
      <c r="C32" s="18">
        <v>58.192513368983953</v>
      </c>
      <c r="D32" s="30"/>
      <c r="E32" s="1"/>
      <c r="F32" s="1"/>
    </row>
    <row r="33" spans="1:6" ht="18.75" customHeight="1" x14ac:dyDescent="0.3">
      <c r="D33" s="30"/>
      <c r="E33" s="1"/>
      <c r="F33" s="1"/>
    </row>
    <row r="34" spans="1:6" ht="18.75" customHeight="1" x14ac:dyDescent="0.3">
      <c r="A34" s="9"/>
      <c r="D34" s="30"/>
      <c r="E34" s="1"/>
      <c r="F34" s="1"/>
    </row>
    <row r="35" spans="1:6" ht="18.75" customHeight="1" x14ac:dyDescent="0.3">
      <c r="A35" s="9"/>
      <c r="D35" s="30"/>
      <c r="E35" s="1"/>
      <c r="F35" s="1"/>
    </row>
    <row r="36" spans="1:6" ht="18.75" customHeight="1" x14ac:dyDescent="0.3">
      <c r="D36" s="30"/>
      <c r="E36" s="1"/>
      <c r="F36" s="1"/>
    </row>
    <row r="37" spans="1:6" ht="18.75" customHeight="1" x14ac:dyDescent="0.3">
      <c r="D37" s="30"/>
      <c r="E37" s="1"/>
      <c r="F37" s="1"/>
    </row>
    <row r="38" spans="1:6" ht="18.75" customHeight="1" x14ac:dyDescent="0.3">
      <c r="D38" s="30"/>
      <c r="E38" s="1"/>
      <c r="F38" s="1"/>
    </row>
    <row r="39" spans="1:6" ht="18.75" customHeight="1" x14ac:dyDescent="0.3">
      <c r="D39" s="30"/>
    </row>
    <row r="40" spans="1:6" ht="18.75" customHeight="1" x14ac:dyDescent="0.3">
      <c r="D40" s="30"/>
    </row>
    <row r="41" spans="1:6" ht="18.75" customHeight="1" x14ac:dyDescent="0.3">
      <c r="D41" s="30"/>
    </row>
    <row r="42" spans="1:6" ht="18.75" customHeight="1" x14ac:dyDescent="0.3">
      <c r="D42" s="30"/>
    </row>
    <row r="43" spans="1:6" ht="18.75" customHeight="1" x14ac:dyDescent="0.3">
      <c r="D43" s="30"/>
    </row>
    <row r="44" spans="1:6" ht="18.75" customHeight="1" x14ac:dyDescent="0.3">
      <c r="D44" s="30"/>
    </row>
    <row r="45" spans="1:6" ht="18.75" customHeight="1" x14ac:dyDescent="0.3">
      <c r="D45" s="30"/>
    </row>
    <row r="46" spans="1:6" ht="18.75" customHeight="1" x14ac:dyDescent="0.3">
      <c r="D46" s="30"/>
    </row>
    <row r="47" spans="1:6" ht="18.75" customHeight="1" x14ac:dyDescent="0.3">
      <c r="D47" s="30"/>
    </row>
    <row r="48" spans="1:6" ht="18.75" customHeight="1" x14ac:dyDescent="0.3">
      <c r="D48" s="30"/>
    </row>
    <row r="49" spans="1:14" ht="18.75" customHeight="1" x14ac:dyDescent="0.3">
      <c r="D49" s="30"/>
    </row>
    <row r="50" spans="1:14" s="19" customFormat="1" ht="18.75" customHeight="1" x14ac:dyDescent="0.3">
      <c r="A50" s="1"/>
      <c r="B50" s="1"/>
      <c r="C50" s="1"/>
      <c r="D50" s="30"/>
      <c r="G50" s="1"/>
      <c r="H50" s="1"/>
      <c r="I50" s="1"/>
      <c r="J50" s="1"/>
      <c r="K50" s="1"/>
      <c r="L50" s="1"/>
      <c r="M50" s="1"/>
      <c r="N50" s="1"/>
    </row>
    <row r="51" spans="1:14" s="19" customFormat="1" ht="18.75" customHeight="1" x14ac:dyDescent="0.3">
      <c r="A51" s="1"/>
      <c r="B51" s="1"/>
      <c r="C51" s="1"/>
      <c r="D51" s="30"/>
      <c r="G51" s="1"/>
      <c r="H51" s="1"/>
      <c r="I51" s="1"/>
      <c r="J51" s="1"/>
      <c r="K51" s="1"/>
      <c r="L51" s="1"/>
      <c r="M51" s="1"/>
      <c r="N51" s="1"/>
    </row>
    <row r="52" spans="1:14" s="19" customFormat="1" ht="18.75" customHeight="1" x14ac:dyDescent="0.3">
      <c r="A52" s="1"/>
      <c r="B52" s="1"/>
      <c r="C52" s="1"/>
      <c r="D52" s="30"/>
      <c r="G52" s="1"/>
      <c r="H52" s="1"/>
      <c r="I52" s="1"/>
      <c r="J52" s="1"/>
      <c r="K52" s="1"/>
      <c r="L52" s="1"/>
      <c r="M52" s="1"/>
      <c r="N52" s="1"/>
    </row>
    <row r="53" spans="1:14" s="19" customFormat="1" ht="18.75" customHeight="1" x14ac:dyDescent="0.3">
      <c r="A53" s="1"/>
      <c r="B53" s="1"/>
      <c r="C53" s="1"/>
      <c r="D53" s="30"/>
      <c r="G53" s="1"/>
      <c r="H53" s="1"/>
      <c r="I53" s="1"/>
      <c r="J53" s="1"/>
      <c r="K53" s="1"/>
      <c r="L53" s="1"/>
      <c r="M53" s="1"/>
      <c r="N53" s="1"/>
    </row>
    <row r="54" spans="1:14" s="19" customFormat="1" ht="18.75" customHeight="1" x14ac:dyDescent="0.3">
      <c r="A54" s="1"/>
      <c r="B54" s="1"/>
      <c r="C54" s="1"/>
      <c r="D54" s="30"/>
      <c r="G54" s="1"/>
      <c r="H54" s="1"/>
      <c r="I54" s="1"/>
      <c r="J54" s="1"/>
      <c r="K54" s="1"/>
      <c r="L54" s="1"/>
      <c r="M54" s="1"/>
      <c r="N54" s="1"/>
    </row>
    <row r="55" spans="1:14" s="19" customFormat="1" ht="18.75" customHeight="1" x14ac:dyDescent="0.3">
      <c r="A55" s="1"/>
      <c r="B55" s="1"/>
      <c r="C55" s="1"/>
      <c r="D55" s="30"/>
      <c r="G55" s="1"/>
      <c r="H55" s="1"/>
      <c r="I55" s="1"/>
      <c r="J55" s="1"/>
      <c r="K55" s="1"/>
      <c r="L55" s="1"/>
      <c r="M55" s="1"/>
      <c r="N55" s="1"/>
    </row>
    <row r="56" spans="1:14" s="19" customFormat="1" ht="18.75" customHeight="1" x14ac:dyDescent="0.3">
      <c r="A56" s="1"/>
      <c r="B56" s="1"/>
      <c r="C56" s="1"/>
      <c r="D56" s="30"/>
      <c r="G56" s="1"/>
      <c r="H56" s="1"/>
      <c r="I56" s="1"/>
      <c r="J56" s="1"/>
      <c r="K56" s="1"/>
      <c r="L56" s="1"/>
      <c r="M56" s="1"/>
      <c r="N56" s="1"/>
    </row>
    <row r="57" spans="1:14" s="19" customFormat="1" ht="18.75" customHeight="1" x14ac:dyDescent="0.3">
      <c r="A57" s="1"/>
      <c r="B57" s="1"/>
      <c r="C57" s="1"/>
      <c r="D57" s="30"/>
      <c r="G57" s="1"/>
      <c r="H57" s="1"/>
      <c r="I57" s="1"/>
      <c r="J57" s="1"/>
      <c r="K57" s="1"/>
      <c r="L57" s="1"/>
      <c r="M57" s="1"/>
      <c r="N57" s="1"/>
    </row>
    <row r="58" spans="1:14" s="19" customFormat="1" ht="18.75" customHeight="1" x14ac:dyDescent="0.3">
      <c r="A58" s="1"/>
      <c r="B58" s="1"/>
      <c r="C58" s="1"/>
      <c r="D58" s="30"/>
      <c r="G58" s="1"/>
      <c r="H58" s="1"/>
      <c r="I58" s="1"/>
      <c r="J58" s="1"/>
      <c r="K58" s="1"/>
      <c r="L58" s="1"/>
      <c r="M58" s="1"/>
      <c r="N58" s="1"/>
    </row>
    <row r="59" spans="1:14" s="19" customFormat="1" ht="18.75" customHeight="1" x14ac:dyDescent="0.3">
      <c r="A59" s="1"/>
      <c r="B59" s="1"/>
      <c r="C59" s="1"/>
      <c r="D59" s="30"/>
      <c r="G59" s="1"/>
      <c r="H59" s="1"/>
      <c r="I59" s="1"/>
      <c r="J59" s="1"/>
      <c r="K59" s="1"/>
      <c r="L59" s="1"/>
      <c r="M59" s="1"/>
      <c r="N59" s="1"/>
    </row>
    <row r="60" spans="1:14" s="19" customFormat="1" ht="18.75" customHeight="1" x14ac:dyDescent="0.3">
      <c r="A60" s="1"/>
      <c r="B60" s="1"/>
      <c r="C60" s="1"/>
      <c r="D60" s="30"/>
      <c r="G60" s="1"/>
      <c r="H60" s="1"/>
      <c r="I60" s="1"/>
      <c r="J60" s="1"/>
      <c r="K60" s="1"/>
      <c r="L60" s="1"/>
      <c r="M60" s="1"/>
      <c r="N60" s="1"/>
    </row>
    <row r="61" spans="1:14" s="19" customFormat="1" ht="18.75" customHeight="1" x14ac:dyDescent="0.3">
      <c r="A61" s="1"/>
      <c r="B61" s="1"/>
      <c r="C61" s="1"/>
      <c r="D61" s="30"/>
      <c r="G61" s="1"/>
      <c r="H61" s="1"/>
      <c r="I61" s="1"/>
      <c r="J61" s="1"/>
      <c r="K61" s="1"/>
      <c r="L61" s="1"/>
      <c r="M61" s="1"/>
      <c r="N61" s="1"/>
    </row>
    <row r="62" spans="1:14" s="19" customFormat="1" ht="18.75" customHeight="1" x14ac:dyDescent="0.3">
      <c r="A62" s="1"/>
      <c r="B62" s="1"/>
      <c r="C62" s="1"/>
      <c r="D62" s="30"/>
      <c r="G62" s="1"/>
      <c r="H62" s="1"/>
      <c r="I62" s="1"/>
      <c r="J62" s="1"/>
      <c r="K62" s="1"/>
      <c r="L62" s="1"/>
      <c r="M62" s="1"/>
      <c r="N62" s="1"/>
    </row>
    <row r="63" spans="1:14" s="19" customFormat="1" ht="18.75" customHeight="1" x14ac:dyDescent="0.3">
      <c r="A63" s="1"/>
      <c r="B63" s="1"/>
      <c r="C63" s="1"/>
      <c r="D63" s="30"/>
      <c r="G63" s="1"/>
      <c r="H63" s="1"/>
      <c r="I63" s="1"/>
      <c r="J63" s="1"/>
      <c r="K63" s="1"/>
      <c r="L63" s="1"/>
      <c r="M63" s="1"/>
      <c r="N63" s="1"/>
    </row>
    <row r="64" spans="1:14" s="19" customFormat="1" ht="18.75" customHeight="1" x14ac:dyDescent="0.3">
      <c r="A64" s="1"/>
      <c r="B64" s="1"/>
      <c r="C64" s="1"/>
      <c r="D64" s="30"/>
      <c r="G64" s="1"/>
      <c r="H64" s="1"/>
      <c r="I64" s="1"/>
      <c r="J64" s="1"/>
      <c r="K64" s="1"/>
      <c r="L64" s="1"/>
      <c r="M64" s="1"/>
      <c r="N64" s="1"/>
    </row>
    <row r="65" spans="1:14" s="19" customFormat="1" ht="18.75" customHeight="1" x14ac:dyDescent="0.3">
      <c r="A65" s="1"/>
      <c r="B65" s="1"/>
      <c r="C65" s="1"/>
      <c r="D65" s="30"/>
      <c r="G65" s="1"/>
      <c r="H65" s="1"/>
      <c r="I65" s="1"/>
      <c r="J65" s="1"/>
      <c r="K65" s="1"/>
      <c r="L65" s="1"/>
      <c r="M65" s="1"/>
      <c r="N65" s="1"/>
    </row>
    <row r="66" spans="1:14" s="19" customFormat="1" ht="18.75" customHeight="1" x14ac:dyDescent="0.3">
      <c r="A66" s="1"/>
      <c r="B66" s="1"/>
      <c r="C66" s="1"/>
      <c r="D66" s="30"/>
      <c r="G66" s="1"/>
      <c r="H66" s="1"/>
      <c r="I66" s="1"/>
      <c r="J66" s="1"/>
      <c r="K66" s="1"/>
      <c r="L66" s="1"/>
      <c r="M66" s="1"/>
      <c r="N66" s="1"/>
    </row>
    <row r="67" spans="1:14" s="19" customFormat="1" ht="18.75" customHeight="1" x14ac:dyDescent="0.3">
      <c r="A67" s="1"/>
      <c r="B67" s="1"/>
      <c r="C67" s="1"/>
      <c r="D67" s="30"/>
      <c r="G67" s="1"/>
      <c r="H67" s="1"/>
      <c r="I67" s="1"/>
      <c r="J67" s="1"/>
      <c r="K67" s="1"/>
      <c r="L67" s="1"/>
      <c r="M67" s="1"/>
      <c r="N67" s="1"/>
    </row>
    <row r="68" spans="1:14" s="19" customFormat="1" ht="18.75" customHeight="1" x14ac:dyDescent="0.3">
      <c r="A68" s="1"/>
      <c r="B68" s="1"/>
      <c r="C68" s="1"/>
      <c r="D68" s="30"/>
      <c r="G68" s="1"/>
      <c r="H68" s="1"/>
      <c r="I68" s="1"/>
      <c r="J68" s="1"/>
      <c r="K68" s="1"/>
      <c r="L68" s="1"/>
      <c r="M68" s="1"/>
      <c r="N68" s="1"/>
    </row>
    <row r="69" spans="1:14" s="19" customFormat="1" x14ac:dyDescent="0.3">
      <c r="A69" s="1"/>
      <c r="B69" s="1"/>
      <c r="C69" s="1"/>
      <c r="D69" s="30"/>
      <c r="G69" s="1"/>
      <c r="H69" s="1"/>
      <c r="I69" s="1"/>
      <c r="J69" s="1"/>
      <c r="K69" s="1"/>
      <c r="L69" s="1"/>
      <c r="M69" s="1"/>
      <c r="N69" s="1"/>
    </row>
    <row r="70" spans="1:14" s="19" customFormat="1" x14ac:dyDescent="0.3">
      <c r="A70" s="1"/>
      <c r="B70" s="1"/>
      <c r="C70" s="1"/>
      <c r="D70" s="30"/>
      <c r="G70" s="1"/>
      <c r="H70" s="1"/>
      <c r="I70" s="1"/>
      <c r="J70" s="1"/>
      <c r="K70" s="1"/>
      <c r="L70" s="1"/>
      <c r="M70" s="1"/>
      <c r="N70" s="1"/>
    </row>
    <row r="71" spans="1:14" s="19" customFormat="1" x14ac:dyDescent="0.3">
      <c r="A71" s="1"/>
      <c r="B71" s="1"/>
      <c r="C71" s="1"/>
      <c r="D71" s="30"/>
      <c r="G71" s="1"/>
      <c r="H71" s="1"/>
      <c r="I71" s="1"/>
      <c r="J71" s="1"/>
      <c r="K71" s="1"/>
      <c r="L71" s="1"/>
      <c r="M71" s="1"/>
      <c r="N71" s="1"/>
    </row>
    <row r="72" spans="1:14" s="19" customFormat="1" x14ac:dyDescent="0.3">
      <c r="A72" s="1"/>
      <c r="B72" s="1"/>
      <c r="C72" s="1"/>
      <c r="D72" s="30"/>
      <c r="G72" s="1"/>
      <c r="H72" s="1"/>
      <c r="I72" s="1"/>
      <c r="J72" s="1"/>
      <c r="K72" s="1"/>
      <c r="L72" s="1"/>
      <c r="M72" s="1"/>
      <c r="N72" s="1"/>
    </row>
    <row r="73" spans="1:14" s="19" customFormat="1" x14ac:dyDescent="0.3">
      <c r="A73" s="1"/>
      <c r="B73" s="1"/>
      <c r="C73" s="1"/>
      <c r="D73" s="30"/>
      <c r="G73" s="1"/>
      <c r="H73" s="1"/>
      <c r="I73" s="1"/>
      <c r="J73" s="1"/>
      <c r="K73" s="1"/>
      <c r="L73" s="1"/>
      <c r="M73" s="1"/>
      <c r="N73" s="1"/>
    </row>
    <row r="74" spans="1:14" s="19" customFormat="1" x14ac:dyDescent="0.3">
      <c r="A74" s="1"/>
      <c r="B74" s="1"/>
      <c r="C74" s="1"/>
      <c r="D74" s="30"/>
      <c r="G74" s="1"/>
      <c r="H74" s="1"/>
      <c r="I74" s="1"/>
      <c r="J74" s="1"/>
      <c r="K74" s="1"/>
      <c r="L74" s="1"/>
      <c r="M74" s="1"/>
      <c r="N74" s="1"/>
    </row>
    <row r="75" spans="1:14" s="19" customFormat="1" x14ac:dyDescent="0.3">
      <c r="A75" s="1"/>
      <c r="B75" s="1"/>
      <c r="C75" s="1"/>
      <c r="D75" s="30"/>
      <c r="G75" s="1"/>
      <c r="H75" s="1"/>
      <c r="I75" s="1"/>
      <c r="J75" s="1"/>
      <c r="K75" s="1"/>
      <c r="L75" s="1"/>
      <c r="M75" s="1"/>
      <c r="N75" s="1"/>
    </row>
    <row r="76" spans="1:14" s="19" customFormat="1" x14ac:dyDescent="0.3">
      <c r="A76" s="1"/>
      <c r="B76" s="1"/>
      <c r="C76" s="1"/>
      <c r="D76" s="30"/>
      <c r="G76" s="1"/>
      <c r="H76" s="1"/>
      <c r="I76" s="1"/>
      <c r="J76" s="1"/>
      <c r="K76" s="1"/>
      <c r="L76" s="1"/>
      <c r="M76" s="1"/>
      <c r="N76" s="1"/>
    </row>
    <row r="77" spans="1:14" s="19" customFormat="1" x14ac:dyDescent="0.3">
      <c r="A77" s="1"/>
      <c r="B77" s="1"/>
      <c r="C77" s="1"/>
      <c r="D77" s="30"/>
      <c r="G77" s="1"/>
      <c r="H77" s="1"/>
      <c r="I77" s="1"/>
      <c r="J77" s="1"/>
      <c r="K77" s="1"/>
      <c r="L77" s="1"/>
      <c r="M77" s="1"/>
      <c r="N77" s="1"/>
    </row>
    <row r="78" spans="1:14" s="19" customFormat="1" x14ac:dyDescent="0.3">
      <c r="A78" s="1"/>
      <c r="B78" s="1"/>
      <c r="C78" s="1"/>
      <c r="D78" s="30"/>
      <c r="G78" s="1"/>
      <c r="H78" s="1"/>
      <c r="I78" s="1"/>
      <c r="J78" s="1"/>
      <c r="K78" s="1"/>
      <c r="L78" s="1"/>
      <c r="M78" s="1"/>
      <c r="N78" s="1"/>
    </row>
    <row r="79" spans="1:14" s="19" customFormat="1" x14ac:dyDescent="0.3">
      <c r="A79" s="1"/>
      <c r="B79" s="1"/>
      <c r="C79" s="1"/>
      <c r="D79" s="30"/>
      <c r="G79" s="1"/>
      <c r="H79" s="1"/>
      <c r="I79" s="1"/>
      <c r="J79" s="1"/>
      <c r="K79" s="1"/>
      <c r="L79" s="1"/>
      <c r="M79" s="1"/>
      <c r="N79" s="1"/>
    </row>
    <row r="80" spans="1:14" s="19" customFormat="1" x14ac:dyDescent="0.3">
      <c r="A80" s="1"/>
      <c r="B80" s="1"/>
      <c r="C80" s="1"/>
      <c r="D80" s="30"/>
      <c r="G80" s="1"/>
      <c r="H80" s="1"/>
      <c r="I80" s="1"/>
      <c r="J80" s="1"/>
      <c r="K80" s="1"/>
      <c r="L80" s="1"/>
      <c r="M80" s="1"/>
      <c r="N80" s="1"/>
    </row>
    <row r="81" spans="1:14" s="19" customFormat="1" x14ac:dyDescent="0.3">
      <c r="A81" s="1"/>
      <c r="B81" s="1"/>
      <c r="C81" s="1"/>
      <c r="D81" s="30"/>
      <c r="G81" s="1"/>
      <c r="H81" s="1"/>
      <c r="I81" s="1"/>
      <c r="J81" s="1"/>
      <c r="K81" s="1"/>
      <c r="L81" s="1"/>
      <c r="M81" s="1"/>
      <c r="N81" s="1"/>
    </row>
    <row r="82" spans="1:14" s="19" customFormat="1" x14ac:dyDescent="0.3">
      <c r="A82" s="1"/>
      <c r="B82" s="1"/>
      <c r="C82" s="1"/>
      <c r="D82" s="30"/>
      <c r="G82" s="1"/>
      <c r="H82" s="1"/>
      <c r="I82" s="1"/>
      <c r="J82" s="1"/>
      <c r="K82" s="1"/>
      <c r="L82" s="1"/>
      <c r="M82" s="1"/>
      <c r="N82" s="1"/>
    </row>
    <row r="83" spans="1:14" s="19" customFormat="1" x14ac:dyDescent="0.3">
      <c r="A83" s="1"/>
      <c r="B83" s="1"/>
      <c r="C83" s="1"/>
      <c r="D83" s="30"/>
      <c r="G83" s="1"/>
      <c r="H83" s="1"/>
      <c r="I83" s="1"/>
      <c r="J83" s="1"/>
      <c r="K83" s="1"/>
      <c r="L83" s="1"/>
      <c r="M83" s="1"/>
      <c r="N83" s="1"/>
    </row>
    <row r="84" spans="1:14" s="19" customFormat="1" x14ac:dyDescent="0.3">
      <c r="A84" s="1"/>
      <c r="B84" s="1"/>
      <c r="C84" s="1"/>
      <c r="D84" s="30"/>
      <c r="G84" s="1"/>
      <c r="H84" s="1"/>
      <c r="I84" s="1"/>
      <c r="J84" s="1"/>
      <c r="K84" s="1"/>
      <c r="L84" s="1"/>
      <c r="M84" s="1"/>
      <c r="N84" s="1"/>
    </row>
    <row r="85" spans="1:14" s="19" customFormat="1" x14ac:dyDescent="0.3">
      <c r="A85" s="1"/>
      <c r="B85" s="1"/>
      <c r="C85" s="1"/>
      <c r="D85" s="30"/>
      <c r="G85" s="1"/>
      <c r="H85" s="1"/>
      <c r="I85" s="1"/>
      <c r="J85" s="1"/>
      <c r="K85" s="1"/>
      <c r="L85" s="1"/>
      <c r="M85" s="1"/>
      <c r="N85" s="1"/>
    </row>
    <row r="86" spans="1:14" s="19" customFormat="1" x14ac:dyDescent="0.3">
      <c r="A86" s="1"/>
      <c r="B86" s="1"/>
      <c r="C86" s="1"/>
      <c r="D86" s="30"/>
      <c r="G86" s="1"/>
      <c r="H86" s="1"/>
      <c r="I86" s="1"/>
      <c r="J86" s="1"/>
      <c r="K86" s="1"/>
      <c r="L86" s="1"/>
      <c r="M86" s="1"/>
      <c r="N86" s="1"/>
    </row>
    <row r="87" spans="1:14" s="19" customFormat="1" x14ac:dyDescent="0.3">
      <c r="A87" s="1"/>
      <c r="B87" s="1"/>
      <c r="C87" s="1"/>
      <c r="D87" s="30"/>
      <c r="G87" s="1"/>
      <c r="H87" s="1"/>
      <c r="I87" s="1"/>
      <c r="J87" s="1"/>
      <c r="K87" s="1"/>
      <c r="L87" s="1"/>
      <c r="M87" s="1"/>
      <c r="N87" s="1"/>
    </row>
    <row r="88" spans="1:14" s="19" customFormat="1" x14ac:dyDescent="0.3">
      <c r="A88" s="1"/>
      <c r="B88" s="1"/>
      <c r="C88" s="1"/>
      <c r="D88" s="30"/>
      <c r="G88" s="1"/>
      <c r="H88" s="1"/>
      <c r="I88" s="1"/>
      <c r="J88" s="1"/>
      <c r="K88" s="1"/>
      <c r="L88" s="1"/>
      <c r="M88" s="1"/>
      <c r="N88" s="1"/>
    </row>
    <row r="89" spans="1:14" s="19" customFormat="1" x14ac:dyDescent="0.3">
      <c r="A89" s="1"/>
      <c r="B89" s="1"/>
      <c r="C89" s="1"/>
      <c r="D89" s="30"/>
      <c r="G89" s="1"/>
      <c r="H89" s="1"/>
      <c r="I89" s="1"/>
      <c r="J89" s="1"/>
      <c r="K89" s="1"/>
      <c r="L89" s="1"/>
      <c r="M89" s="1"/>
      <c r="N89" s="1"/>
    </row>
    <row r="90" spans="1:14" s="19" customFormat="1" x14ac:dyDescent="0.3">
      <c r="A90" s="1"/>
      <c r="B90" s="1"/>
      <c r="C90" s="1"/>
      <c r="D90" s="30"/>
      <c r="G90" s="1"/>
      <c r="H90" s="1"/>
      <c r="I90" s="1"/>
      <c r="J90" s="1"/>
      <c r="K90" s="1"/>
      <c r="L90" s="1"/>
      <c r="M90" s="1"/>
      <c r="N90" s="1"/>
    </row>
    <row r="91" spans="1:14" s="19" customFormat="1" x14ac:dyDescent="0.3">
      <c r="A91" s="1"/>
      <c r="B91" s="1"/>
      <c r="C91" s="1"/>
      <c r="D91" s="30"/>
      <c r="G91" s="1"/>
      <c r="H91" s="1"/>
      <c r="I91" s="1"/>
      <c r="J91" s="1"/>
      <c r="K91" s="1"/>
      <c r="L91" s="1"/>
      <c r="M91" s="1"/>
      <c r="N91" s="1"/>
    </row>
    <row r="92" spans="1:14" s="19" customFormat="1" x14ac:dyDescent="0.3">
      <c r="A92" s="1"/>
      <c r="B92" s="1"/>
      <c r="C92" s="1"/>
      <c r="D92" s="30"/>
      <c r="G92" s="1"/>
      <c r="H92" s="1"/>
      <c r="I92" s="1"/>
      <c r="J92" s="1"/>
      <c r="K92" s="1"/>
      <c r="L92" s="1"/>
      <c r="M92" s="1"/>
      <c r="N92" s="1"/>
    </row>
    <row r="93" spans="1:14" s="19" customFormat="1" x14ac:dyDescent="0.3">
      <c r="A93" s="1"/>
      <c r="B93" s="1"/>
      <c r="C93" s="1"/>
      <c r="D93" s="30"/>
      <c r="G93" s="1"/>
      <c r="H93" s="1"/>
      <c r="I93" s="1"/>
      <c r="J93" s="1"/>
      <c r="K93" s="1"/>
      <c r="L93" s="1"/>
      <c r="M93" s="1"/>
      <c r="N93" s="1"/>
    </row>
    <row r="94" spans="1:14" s="19" customFormat="1" x14ac:dyDescent="0.3">
      <c r="A94" s="1"/>
      <c r="B94" s="1"/>
      <c r="C94" s="1"/>
      <c r="D94" s="30"/>
      <c r="G94" s="1"/>
      <c r="H94" s="1"/>
      <c r="I94" s="1"/>
      <c r="J94" s="1"/>
      <c r="K94" s="1"/>
      <c r="L94" s="1"/>
      <c r="M94" s="1"/>
      <c r="N94" s="1"/>
    </row>
    <row r="95" spans="1:14" s="19" customFormat="1" x14ac:dyDescent="0.3">
      <c r="A95" s="1"/>
      <c r="B95" s="1"/>
      <c r="C95" s="1"/>
      <c r="D95" s="30"/>
      <c r="G95" s="1"/>
      <c r="H95" s="1"/>
      <c r="I95" s="1"/>
      <c r="J95" s="1"/>
      <c r="K95" s="1"/>
      <c r="L95" s="1"/>
      <c r="M95" s="1"/>
      <c r="N95" s="1"/>
    </row>
    <row r="96" spans="1:14" s="19" customFormat="1" x14ac:dyDescent="0.3">
      <c r="A96" s="1"/>
      <c r="B96" s="1"/>
      <c r="C96" s="1"/>
      <c r="D96" s="30"/>
      <c r="G96" s="1"/>
      <c r="H96" s="1"/>
      <c r="I96" s="1"/>
      <c r="J96" s="1"/>
      <c r="K96" s="1"/>
      <c r="L96" s="1"/>
      <c r="M96" s="1"/>
      <c r="N96" s="1"/>
    </row>
    <row r="97" spans="1:14" s="19" customFormat="1" x14ac:dyDescent="0.3">
      <c r="A97" s="1"/>
      <c r="B97" s="1"/>
      <c r="C97" s="1"/>
      <c r="D97" s="30"/>
      <c r="G97" s="1"/>
      <c r="H97" s="1"/>
      <c r="I97" s="1"/>
      <c r="J97" s="1"/>
      <c r="K97" s="1"/>
      <c r="L97" s="1"/>
      <c r="M97" s="1"/>
      <c r="N97" s="1"/>
    </row>
  </sheetData>
  <mergeCells count="3">
    <mergeCell ref="A1:C1"/>
    <mergeCell ref="E1:F1"/>
    <mergeCell ref="A5:C5"/>
  </mergeCells>
  <hyperlinks>
    <hyperlink ref="E1:F1" location="'Tarif Top Partners OP'!A1" display="&lt; Retour Sommaire" xr:uid="{791CCF57-8809-480A-B5E1-ADF1ECB80B1D}"/>
  </hyperlinks>
  <pageMargins left="0.7" right="0.7" top="0.75" bottom="0.75" header="0.3" footer="0.3"/>
  <customProperties>
    <customPr name="_pios_id" r:id="rId1"/>
  </customPropertie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4BCEBC-B8FA-4A1E-8B27-F40A6DBD8522}">
  <sheetPr>
    <tabColor theme="9" tint="-0.499984740745262"/>
  </sheetPr>
  <dimension ref="A1:L137"/>
  <sheetViews>
    <sheetView showGridLines="0" tabSelected="1" zoomScale="85" zoomScaleNormal="85" workbookViewId="0">
      <selection sqref="A1:F1"/>
    </sheetView>
  </sheetViews>
  <sheetFormatPr baseColWidth="10" defaultColWidth="11.44140625" defaultRowHeight="15.6" x14ac:dyDescent="0.3"/>
  <cols>
    <col min="1" max="1" width="19.88671875" style="1" customWidth="1"/>
    <col min="2" max="2" width="69.88671875" style="1" customWidth="1"/>
    <col min="3" max="6" width="19.33203125" style="1" customWidth="1"/>
    <col min="7" max="7" width="4.88671875" style="1" customWidth="1"/>
    <col min="8" max="9" width="19.33203125" style="19" customWidth="1"/>
    <col min="10" max="10" width="4.88671875" style="1" customWidth="1"/>
    <col min="11" max="12" width="19.33203125" style="19" customWidth="1"/>
    <col min="13" max="16384" width="11.44140625" style="1"/>
  </cols>
  <sheetData>
    <row r="1" spans="1:12" ht="67.5" customHeight="1" x14ac:dyDescent="0.3">
      <c r="A1" s="76" t="s">
        <v>33</v>
      </c>
      <c r="B1" s="77"/>
      <c r="C1" s="77"/>
      <c r="D1" s="77"/>
      <c r="E1" s="77"/>
      <c r="F1" s="78"/>
      <c r="G1" s="19"/>
      <c r="H1" s="71" t="s">
        <v>361</v>
      </c>
      <c r="I1" s="72"/>
      <c r="J1" s="19"/>
      <c r="K1" s="71" t="s">
        <v>35</v>
      </c>
      <c r="L1" s="72"/>
    </row>
    <row r="2" spans="1:12" ht="18.75" customHeight="1" x14ac:dyDescent="0.3"/>
    <row r="3" spans="1:12" ht="18.75" customHeight="1" x14ac:dyDescent="0.3"/>
    <row r="4" spans="1:12" ht="18.75" customHeight="1" x14ac:dyDescent="0.3"/>
    <row r="5" spans="1:12" ht="25.8" x14ac:dyDescent="0.3">
      <c r="A5" s="93" t="s">
        <v>362</v>
      </c>
      <c r="B5" s="94"/>
      <c r="C5" s="94"/>
      <c r="D5" s="94"/>
      <c r="E5" s="94"/>
      <c r="F5" s="95"/>
      <c r="G5" s="19"/>
      <c r="J5" s="19"/>
    </row>
    <row r="6" spans="1:12" ht="18.75" customHeight="1" x14ac:dyDescent="0.3"/>
    <row r="7" spans="1:12" s="19" customFormat="1" ht="18.75" customHeight="1" x14ac:dyDescent="0.3">
      <c r="A7" s="2" t="s">
        <v>363</v>
      </c>
      <c r="B7" s="1"/>
      <c r="C7" s="1"/>
      <c r="D7" s="1"/>
      <c r="E7" s="1"/>
      <c r="F7" s="1"/>
      <c r="G7" s="1"/>
      <c r="J7" s="1"/>
    </row>
    <row r="8" spans="1:12" s="19" customFormat="1" ht="18.75" customHeight="1" x14ac:dyDescent="0.3">
      <c r="A8" s="1"/>
      <c r="B8" s="1"/>
      <c r="C8" s="1"/>
      <c r="D8" s="1"/>
      <c r="E8" s="1"/>
      <c r="F8" s="1"/>
      <c r="G8" s="1"/>
      <c r="J8" s="1"/>
    </row>
    <row r="9" spans="1:12" ht="41.25" customHeight="1" x14ac:dyDescent="0.3">
      <c r="A9" s="3" t="s">
        <v>38</v>
      </c>
      <c r="B9" s="4" t="s">
        <v>39</v>
      </c>
      <c r="C9" s="5" t="s">
        <v>40</v>
      </c>
      <c r="G9" s="30"/>
      <c r="J9" s="30"/>
    </row>
    <row r="10" spans="1:12" ht="18.75" customHeight="1" x14ac:dyDescent="0.3">
      <c r="A10" s="16" t="s">
        <v>364</v>
      </c>
      <c r="B10" s="17" t="s">
        <v>365</v>
      </c>
      <c r="C10" s="18">
        <v>491.64583333333337</v>
      </c>
    </row>
    <row r="11" spans="1:12" ht="18.75" customHeight="1" x14ac:dyDescent="0.3">
      <c r="A11" s="14"/>
      <c r="B11" s="14"/>
      <c r="C11" s="15"/>
    </row>
    <row r="12" spans="1:12" s="19" customFormat="1" ht="18.75" customHeight="1" x14ac:dyDescent="0.3">
      <c r="A12" s="2" t="s">
        <v>366</v>
      </c>
      <c r="B12" s="1"/>
      <c r="C12" s="1"/>
      <c r="D12" s="1"/>
      <c r="E12" s="1"/>
      <c r="F12" s="1"/>
      <c r="G12" s="1"/>
      <c r="J12" s="1"/>
    </row>
    <row r="13" spans="1:12" s="19" customFormat="1" ht="18.75" customHeight="1" x14ac:dyDescent="0.3">
      <c r="A13" s="1"/>
      <c r="B13" s="1"/>
      <c r="C13" s="1"/>
      <c r="D13" s="1"/>
      <c r="E13" s="1"/>
      <c r="F13" s="1"/>
      <c r="G13" s="1"/>
      <c r="J13" s="1"/>
    </row>
    <row r="14" spans="1:12" ht="41.25" customHeight="1" x14ac:dyDescent="0.3">
      <c r="A14" s="3" t="s">
        <v>38</v>
      </c>
      <c r="B14" s="4" t="s">
        <v>39</v>
      </c>
      <c r="C14" s="5" t="s">
        <v>40</v>
      </c>
    </row>
    <row r="15" spans="1:12" ht="18.75" customHeight="1" x14ac:dyDescent="0.3">
      <c r="A15" s="16" t="s">
        <v>364</v>
      </c>
      <c r="B15" s="17" t="s">
        <v>365</v>
      </c>
      <c r="C15" s="18">
        <v>491.64583333333337</v>
      </c>
    </row>
    <row r="16" spans="1:12" ht="18.75" customHeight="1" x14ac:dyDescent="0.3">
      <c r="A16" s="16" t="s">
        <v>367</v>
      </c>
      <c r="B16" s="17" t="s">
        <v>368</v>
      </c>
      <c r="C16" s="18">
        <v>122.88770053475938</v>
      </c>
    </row>
    <row r="17" spans="1:10" ht="18.75" customHeight="1" x14ac:dyDescent="0.3">
      <c r="A17" s="75" t="s">
        <v>44</v>
      </c>
      <c r="B17" s="75"/>
      <c r="C17" s="25">
        <f>SUM(C15:C16)</f>
        <v>614.53353386809272</v>
      </c>
    </row>
    <row r="18" spans="1:10" s="19" customFormat="1" ht="18.75" customHeight="1" x14ac:dyDescent="0.3">
      <c r="A18" s="1"/>
      <c r="B18" s="1"/>
      <c r="C18" s="1"/>
      <c r="D18" s="1"/>
      <c r="E18" s="1"/>
      <c r="F18" s="1"/>
      <c r="G18" s="1"/>
      <c r="J18" s="1"/>
    </row>
    <row r="19" spans="1:10" s="19" customFormat="1" ht="18.75" customHeight="1" x14ac:dyDescent="0.3">
      <c r="A19" s="2" t="s">
        <v>369</v>
      </c>
      <c r="B19" s="1"/>
      <c r="C19" s="1"/>
      <c r="D19" s="1"/>
      <c r="E19" s="1"/>
      <c r="F19" s="1"/>
      <c r="G19" s="1"/>
      <c r="J19" s="1"/>
    </row>
    <row r="20" spans="1:10" s="19" customFormat="1" ht="18.75" customHeight="1" x14ac:dyDescent="0.3">
      <c r="A20" s="1"/>
      <c r="B20" s="1"/>
      <c r="C20" s="1"/>
      <c r="D20" s="1"/>
      <c r="E20" s="1"/>
      <c r="F20" s="1"/>
      <c r="G20" s="1"/>
      <c r="J20" s="1"/>
    </row>
    <row r="21" spans="1:10" s="19" customFormat="1" ht="41.25" customHeight="1" x14ac:dyDescent="0.3">
      <c r="A21" s="3" t="s">
        <v>38</v>
      </c>
      <c r="B21" s="4" t="s">
        <v>39</v>
      </c>
      <c r="C21" s="5" t="s">
        <v>40</v>
      </c>
      <c r="D21" s="1"/>
      <c r="E21" s="1"/>
      <c r="F21" s="1"/>
      <c r="G21" s="1"/>
      <c r="J21" s="1"/>
    </row>
    <row r="22" spans="1:10" s="19" customFormat="1" ht="18.75" customHeight="1" x14ac:dyDescent="0.3">
      <c r="A22" s="16" t="s">
        <v>364</v>
      </c>
      <c r="B22" s="17" t="s">
        <v>365</v>
      </c>
      <c r="C22" s="18">
        <v>491.64583333333337</v>
      </c>
      <c r="D22" s="1"/>
      <c r="E22" s="1"/>
      <c r="F22" s="1"/>
      <c r="G22" s="1"/>
      <c r="J22" s="1"/>
    </row>
    <row r="23" spans="1:10" s="19" customFormat="1" ht="18.75" customHeight="1" x14ac:dyDescent="0.3">
      <c r="A23" s="16" t="s">
        <v>367</v>
      </c>
      <c r="B23" s="17" t="s">
        <v>368</v>
      </c>
      <c r="C23" s="18">
        <v>122.88770053475938</v>
      </c>
      <c r="D23" s="1"/>
      <c r="E23" s="1"/>
      <c r="F23" s="1"/>
      <c r="G23" s="1"/>
      <c r="J23" s="1"/>
    </row>
    <row r="24" spans="1:10" s="19" customFormat="1" ht="18.75" customHeight="1" x14ac:dyDescent="0.3">
      <c r="A24" s="16" t="s">
        <v>367</v>
      </c>
      <c r="B24" s="17" t="s">
        <v>368</v>
      </c>
      <c r="C24" s="18">
        <v>122.88770053475938</v>
      </c>
      <c r="D24" s="1"/>
      <c r="E24" s="1"/>
      <c r="F24" s="1"/>
      <c r="G24" s="1"/>
      <c r="J24" s="1"/>
    </row>
    <row r="25" spans="1:10" s="19" customFormat="1" ht="18.75" customHeight="1" x14ac:dyDescent="0.3">
      <c r="A25" s="75" t="s">
        <v>44</v>
      </c>
      <c r="B25" s="75"/>
      <c r="C25" s="25">
        <f>SUM(C22:C24)</f>
        <v>737.42123440285206</v>
      </c>
      <c r="D25" s="1"/>
      <c r="E25" s="1"/>
      <c r="F25" s="1"/>
      <c r="G25" s="1"/>
      <c r="J25" s="1"/>
    </row>
    <row r="26" spans="1:10" s="19" customFormat="1" ht="18.75" customHeight="1" x14ac:dyDescent="0.3">
      <c r="A26" s="1"/>
      <c r="B26" s="1"/>
      <c r="C26" s="1"/>
      <c r="D26" s="1"/>
      <c r="E26" s="1"/>
      <c r="F26" s="1"/>
      <c r="G26" s="1"/>
      <c r="J26" s="1"/>
    </row>
    <row r="27" spans="1:10" s="19" customFormat="1" ht="18.75" customHeight="1" x14ac:dyDescent="0.3">
      <c r="A27" s="2" t="s">
        <v>370</v>
      </c>
      <c r="B27" s="1"/>
      <c r="C27" s="1"/>
      <c r="D27" s="1"/>
      <c r="E27" s="1"/>
      <c r="F27" s="1"/>
      <c r="G27" s="1"/>
      <c r="J27" s="1"/>
    </row>
    <row r="28" spans="1:10" s="19" customFormat="1" ht="18.75" customHeight="1" x14ac:dyDescent="0.3">
      <c r="A28" s="1"/>
      <c r="B28" s="1"/>
      <c r="C28" s="1"/>
      <c r="D28" s="1"/>
      <c r="E28" s="1"/>
      <c r="F28" s="1"/>
      <c r="G28" s="1"/>
      <c r="J28" s="1"/>
    </row>
    <row r="29" spans="1:10" s="19" customFormat="1" ht="41.25" customHeight="1" x14ac:dyDescent="0.3">
      <c r="A29" s="3" t="s">
        <v>38</v>
      </c>
      <c r="B29" s="4" t="s">
        <v>39</v>
      </c>
      <c r="C29" s="5" t="s">
        <v>40</v>
      </c>
      <c r="D29" s="1"/>
      <c r="E29" s="1"/>
      <c r="F29" s="1"/>
      <c r="G29" s="1"/>
      <c r="J29" s="1"/>
    </row>
    <row r="30" spans="1:10" s="19" customFormat="1" ht="18.75" customHeight="1" x14ac:dyDescent="0.3">
      <c r="A30" s="16" t="s">
        <v>364</v>
      </c>
      <c r="B30" s="17" t="s">
        <v>365</v>
      </c>
      <c r="C30" s="18">
        <v>491.64583333333337</v>
      </c>
      <c r="D30" s="1"/>
      <c r="E30" s="1"/>
      <c r="F30" s="1"/>
      <c r="G30" s="1"/>
      <c r="J30" s="1"/>
    </row>
    <row r="31" spans="1:10" s="19" customFormat="1" ht="18.75" customHeight="1" x14ac:dyDescent="0.3">
      <c r="A31" s="16" t="s">
        <v>367</v>
      </c>
      <c r="B31" s="17" t="s">
        <v>368</v>
      </c>
      <c r="C31" s="18">
        <v>122.88770053475938</v>
      </c>
      <c r="D31" s="1"/>
      <c r="E31" s="1"/>
      <c r="F31" s="1"/>
      <c r="G31" s="1"/>
      <c r="J31" s="1"/>
    </row>
    <row r="32" spans="1:10" s="19" customFormat="1" ht="18.75" customHeight="1" x14ac:dyDescent="0.3">
      <c r="A32" s="16" t="s">
        <v>367</v>
      </c>
      <c r="B32" s="17" t="s">
        <v>368</v>
      </c>
      <c r="C32" s="18">
        <v>122.88770053475938</v>
      </c>
      <c r="D32" s="1"/>
      <c r="E32" s="1"/>
      <c r="F32" s="1"/>
      <c r="G32" s="1"/>
      <c r="J32" s="1"/>
    </row>
    <row r="33" spans="1:12" s="19" customFormat="1" ht="18.75" customHeight="1" x14ac:dyDescent="0.3">
      <c r="A33" s="16" t="s">
        <v>367</v>
      </c>
      <c r="B33" s="17" t="s">
        <v>368</v>
      </c>
      <c r="C33" s="18">
        <v>122.88770053475938</v>
      </c>
      <c r="D33" s="1"/>
      <c r="E33" s="1"/>
      <c r="F33" s="1"/>
      <c r="G33" s="1"/>
      <c r="J33" s="1"/>
    </row>
    <row r="34" spans="1:12" s="19" customFormat="1" ht="18.75" customHeight="1" x14ac:dyDescent="0.3">
      <c r="A34" s="75" t="s">
        <v>44</v>
      </c>
      <c r="B34" s="75"/>
      <c r="C34" s="25">
        <f>SUM(C30:C33)</f>
        <v>860.30893493761141</v>
      </c>
      <c r="D34" s="1"/>
      <c r="E34" s="1"/>
      <c r="F34" s="1"/>
      <c r="G34" s="1"/>
      <c r="J34" s="1"/>
    </row>
    <row r="35" spans="1:12" s="19" customFormat="1" ht="18.75" customHeight="1" x14ac:dyDescent="0.3">
      <c r="A35" s="14"/>
      <c r="B35" s="14"/>
      <c r="C35" s="15"/>
      <c r="D35" s="15"/>
      <c r="E35" s="15"/>
      <c r="F35" s="1"/>
      <c r="G35" s="1"/>
      <c r="J35" s="1"/>
    </row>
    <row r="36" spans="1:12" s="19" customFormat="1" ht="18.75" customHeight="1" x14ac:dyDescent="0.3">
      <c r="A36" s="1"/>
      <c r="B36" s="1"/>
      <c r="C36" s="1"/>
      <c r="D36" s="1"/>
      <c r="E36" s="1"/>
      <c r="F36" s="1"/>
      <c r="G36" s="1"/>
      <c r="J36" s="1"/>
    </row>
    <row r="37" spans="1:12" s="19" customFormat="1" ht="18.75" customHeight="1" x14ac:dyDescent="0.3">
      <c r="A37" s="2" t="s">
        <v>371</v>
      </c>
      <c r="B37" s="1"/>
      <c r="C37" s="1"/>
      <c r="D37" s="1"/>
      <c r="E37" s="1"/>
      <c r="F37" s="1"/>
      <c r="G37" s="1"/>
      <c r="J37" s="1"/>
    </row>
    <row r="38" spans="1:12" s="19" customFormat="1" ht="18.75" customHeight="1" x14ac:dyDescent="0.3">
      <c r="A38" s="14"/>
      <c r="B38" s="14"/>
      <c r="C38" s="15"/>
      <c r="D38" s="1"/>
      <c r="E38" s="1"/>
      <c r="F38" s="1"/>
      <c r="G38" s="30"/>
      <c r="J38" s="30"/>
    </row>
    <row r="39" spans="1:12" s="19" customFormat="1" ht="41.25" customHeight="1" x14ac:dyDescent="0.3">
      <c r="A39" s="3" t="s">
        <v>38</v>
      </c>
      <c r="B39" s="4" t="s">
        <v>39</v>
      </c>
      <c r="C39" s="5" t="s">
        <v>40</v>
      </c>
      <c r="D39" s="1"/>
      <c r="E39" s="5" t="s">
        <v>46</v>
      </c>
      <c r="F39" s="5" t="s">
        <v>47</v>
      </c>
      <c r="G39" s="30"/>
      <c r="J39" s="30"/>
    </row>
    <row r="40" spans="1:12" s="19" customFormat="1" ht="18.75" customHeight="1" x14ac:dyDescent="0.3">
      <c r="A40" s="16" t="s">
        <v>372</v>
      </c>
      <c r="B40" s="17" t="s">
        <v>373</v>
      </c>
      <c r="C40" s="18">
        <v>28.520000000000003</v>
      </c>
      <c r="D40" s="1"/>
      <c r="E40" s="26">
        <f>C40/10000</f>
        <v>2.8520000000000004E-3</v>
      </c>
      <c r="F40" s="27"/>
      <c r="G40" s="30"/>
      <c r="J40" s="30"/>
    </row>
    <row r="41" spans="1:12" s="19" customFormat="1" ht="18.75" customHeight="1" x14ac:dyDescent="0.3">
      <c r="A41" s="16" t="s">
        <v>374</v>
      </c>
      <c r="B41" s="17" t="s">
        <v>375</v>
      </c>
      <c r="C41" s="18">
        <v>29.96</v>
      </c>
      <c r="D41" s="1"/>
      <c r="E41" s="27"/>
      <c r="F41" s="27"/>
      <c r="G41" s="30"/>
      <c r="J41" s="30"/>
    </row>
    <row r="42" spans="1:12" ht="18.75" customHeight="1" x14ac:dyDescent="0.3">
      <c r="A42" s="16" t="s">
        <v>376</v>
      </c>
      <c r="B42" s="17" t="s">
        <v>377</v>
      </c>
      <c r="C42" s="18">
        <v>29.96</v>
      </c>
      <c r="E42" s="27"/>
      <c r="F42" s="27"/>
      <c r="G42" s="30"/>
      <c r="J42" s="30"/>
    </row>
    <row r="43" spans="1:12" ht="18.75" customHeight="1" x14ac:dyDescent="0.3">
      <c r="A43" s="16" t="s">
        <v>378</v>
      </c>
      <c r="B43" s="17" t="s">
        <v>379</v>
      </c>
      <c r="C43" s="18">
        <v>29.96</v>
      </c>
      <c r="E43" s="27"/>
      <c r="F43" s="27">
        <f>((C41/5000)*3)+E40</f>
        <v>2.0827999999999999E-2</v>
      </c>
      <c r="G43" s="30"/>
      <c r="J43" s="30"/>
    </row>
    <row r="44" spans="1:12" ht="18.75" customHeight="1" x14ac:dyDescent="0.3">
      <c r="A44" s="75" t="s">
        <v>44</v>
      </c>
      <c r="B44" s="75"/>
      <c r="C44" s="25">
        <f>SUM(C39:C43)</f>
        <v>118.4</v>
      </c>
      <c r="G44" s="30"/>
      <c r="H44" s="1"/>
      <c r="I44" s="1"/>
      <c r="J44" s="30"/>
      <c r="K44" s="1"/>
      <c r="L44" s="1"/>
    </row>
    <row r="45" spans="1:12" ht="18.75" customHeight="1" x14ac:dyDescent="0.3">
      <c r="G45" s="30"/>
      <c r="H45" s="1"/>
      <c r="I45" s="1"/>
      <c r="J45" s="30"/>
      <c r="K45" s="1"/>
      <c r="L45" s="1"/>
    </row>
    <row r="46" spans="1:12" ht="18.75" customHeight="1" x14ac:dyDescent="0.3">
      <c r="A46" s="2" t="s">
        <v>380</v>
      </c>
      <c r="G46" s="30"/>
      <c r="J46" s="30"/>
    </row>
    <row r="47" spans="1:12" ht="18.75" customHeight="1" x14ac:dyDescent="0.3">
      <c r="A47" s="14"/>
      <c r="B47" s="14"/>
      <c r="C47" s="15"/>
      <c r="G47" s="30"/>
      <c r="J47" s="30"/>
    </row>
    <row r="48" spans="1:12" ht="41.25" customHeight="1" x14ac:dyDescent="0.3">
      <c r="A48" s="3" t="s">
        <v>38</v>
      </c>
      <c r="B48" s="4" t="s">
        <v>39</v>
      </c>
      <c r="C48" s="5" t="s">
        <v>40</v>
      </c>
      <c r="E48" s="5" t="s">
        <v>46</v>
      </c>
      <c r="F48" s="5" t="s">
        <v>47</v>
      </c>
      <c r="G48" s="30"/>
      <c r="J48" s="30"/>
    </row>
    <row r="49" spans="1:12" ht="18.75" customHeight="1" x14ac:dyDescent="0.3">
      <c r="A49" s="16" t="s">
        <v>381</v>
      </c>
      <c r="B49" s="17" t="s">
        <v>382</v>
      </c>
      <c r="C49" s="18">
        <v>120.77000000000001</v>
      </c>
      <c r="E49" s="26">
        <f>C49/50000</f>
        <v>2.4154000000000003E-3</v>
      </c>
      <c r="F49" s="27"/>
      <c r="G49" s="30"/>
      <c r="J49" s="30"/>
    </row>
    <row r="50" spans="1:12" ht="18.75" customHeight="1" x14ac:dyDescent="0.3">
      <c r="A50" s="16" t="s">
        <v>383</v>
      </c>
      <c r="B50" s="17" t="s">
        <v>384</v>
      </c>
      <c r="C50" s="18">
        <v>86.36</v>
      </c>
      <c r="E50" s="27"/>
      <c r="F50" s="27"/>
      <c r="G50" s="30"/>
      <c r="J50" s="30"/>
    </row>
    <row r="51" spans="1:12" ht="18.75" customHeight="1" x14ac:dyDescent="0.3">
      <c r="A51" s="16" t="s">
        <v>385</v>
      </c>
      <c r="B51" s="17" t="s">
        <v>386</v>
      </c>
      <c r="C51" s="18">
        <v>86.36</v>
      </c>
      <c r="E51" s="27"/>
      <c r="F51" s="27"/>
      <c r="G51" s="30"/>
      <c r="J51" s="30"/>
    </row>
    <row r="52" spans="1:12" ht="18.75" customHeight="1" x14ac:dyDescent="0.3">
      <c r="A52" s="16" t="s">
        <v>387</v>
      </c>
      <c r="B52" s="17" t="s">
        <v>388</v>
      </c>
      <c r="C52" s="18">
        <v>86.36</v>
      </c>
      <c r="E52" s="27"/>
      <c r="F52" s="27">
        <f>((C50/20000)*3)+E49</f>
        <v>1.53694E-2</v>
      </c>
      <c r="G52" s="30"/>
      <c r="J52" s="30"/>
    </row>
    <row r="53" spans="1:12" ht="18.75" customHeight="1" x14ac:dyDescent="0.3">
      <c r="A53" s="75" t="s">
        <v>44</v>
      </c>
      <c r="B53" s="75"/>
      <c r="C53" s="25">
        <f>SUM(C48:C52)</f>
        <v>379.85</v>
      </c>
      <c r="G53" s="30"/>
      <c r="J53" s="30"/>
    </row>
    <row r="54" spans="1:12" ht="18.75" customHeight="1" x14ac:dyDescent="0.3">
      <c r="A54" s="13"/>
      <c r="G54" s="30"/>
      <c r="H54" s="1"/>
      <c r="I54" s="1"/>
      <c r="J54" s="30"/>
      <c r="K54" s="1"/>
      <c r="L54" s="1"/>
    </row>
    <row r="55" spans="1:12" ht="18.75" customHeight="1" x14ac:dyDescent="0.3">
      <c r="G55" s="30"/>
      <c r="H55" s="1"/>
      <c r="I55" s="1"/>
      <c r="J55" s="30"/>
      <c r="K55" s="1"/>
      <c r="L55" s="1"/>
    </row>
    <row r="56" spans="1:12" ht="18.75" customHeight="1" x14ac:dyDescent="0.3">
      <c r="G56" s="30"/>
      <c r="H56" s="1"/>
      <c r="I56" s="1"/>
      <c r="J56" s="30"/>
      <c r="K56" s="1"/>
      <c r="L56" s="1"/>
    </row>
    <row r="57" spans="1:12" ht="18.75" customHeight="1" x14ac:dyDescent="0.3">
      <c r="G57" s="30"/>
      <c r="H57" s="1"/>
      <c r="I57" s="1"/>
      <c r="J57" s="30"/>
      <c r="K57" s="1"/>
      <c r="L57" s="1"/>
    </row>
    <row r="58" spans="1:12" ht="18.75" customHeight="1" x14ac:dyDescent="0.3">
      <c r="B58" s="2"/>
      <c r="G58" s="30"/>
      <c r="H58" s="1"/>
      <c r="I58" s="1"/>
      <c r="J58" s="30"/>
      <c r="K58" s="1"/>
      <c r="L58" s="1"/>
    </row>
    <row r="59" spans="1:12" ht="18.75" customHeight="1" x14ac:dyDescent="0.3">
      <c r="G59" s="30"/>
      <c r="H59" s="1"/>
      <c r="I59" s="1"/>
      <c r="J59" s="30"/>
      <c r="K59" s="1"/>
      <c r="L59" s="1"/>
    </row>
    <row r="60" spans="1:12" ht="18.75" customHeight="1" x14ac:dyDescent="0.3">
      <c r="G60" s="30"/>
      <c r="H60" s="1"/>
      <c r="I60" s="1"/>
      <c r="J60" s="30"/>
      <c r="K60" s="1"/>
      <c r="L60" s="1"/>
    </row>
    <row r="61" spans="1:12" ht="18.75" customHeight="1" x14ac:dyDescent="0.3">
      <c r="G61" s="30"/>
      <c r="H61" s="1"/>
      <c r="I61" s="1"/>
      <c r="J61" s="30"/>
      <c r="K61" s="1"/>
      <c r="L61" s="1"/>
    </row>
    <row r="62" spans="1:12" ht="18.75" customHeight="1" x14ac:dyDescent="0.3">
      <c r="G62" s="30"/>
      <c r="H62" s="1"/>
      <c r="I62" s="1"/>
      <c r="J62" s="30"/>
      <c r="K62" s="1"/>
      <c r="L62" s="1"/>
    </row>
    <row r="63" spans="1:12" ht="18.75" customHeight="1" x14ac:dyDescent="0.3">
      <c r="G63" s="30"/>
      <c r="H63" s="1"/>
      <c r="I63" s="1"/>
      <c r="J63" s="30"/>
      <c r="K63" s="1"/>
      <c r="L63" s="1"/>
    </row>
    <row r="64" spans="1:12" ht="18.75" customHeight="1" x14ac:dyDescent="0.3">
      <c r="G64" s="30"/>
      <c r="H64" s="1"/>
      <c r="I64" s="1"/>
      <c r="J64" s="30"/>
      <c r="K64" s="1"/>
      <c r="L64" s="1"/>
    </row>
    <row r="65" spans="1:12" ht="18.75" customHeight="1" x14ac:dyDescent="0.3">
      <c r="A65" s="2" t="s">
        <v>56</v>
      </c>
      <c r="B65" s="14"/>
      <c r="C65" s="15"/>
      <c r="D65" s="12"/>
      <c r="G65" s="30"/>
      <c r="H65" s="1"/>
      <c r="I65" s="1"/>
      <c r="J65" s="30"/>
      <c r="K65" s="1"/>
      <c r="L65" s="1"/>
    </row>
    <row r="66" spans="1:12" ht="18.75" customHeight="1" x14ac:dyDescent="0.3">
      <c r="A66" s="14"/>
      <c r="B66" s="14"/>
      <c r="C66" s="15"/>
      <c r="D66" s="12"/>
      <c r="G66" s="30"/>
      <c r="H66" s="12"/>
      <c r="I66" s="1"/>
      <c r="J66" s="30"/>
      <c r="K66" s="12"/>
      <c r="L66" s="1"/>
    </row>
    <row r="67" spans="1:12" ht="41.25" customHeight="1" x14ac:dyDescent="0.3">
      <c r="A67" s="3" t="s">
        <v>38</v>
      </c>
      <c r="B67" s="4" t="s">
        <v>39</v>
      </c>
      <c r="C67" s="5" t="s">
        <v>40</v>
      </c>
      <c r="D67" s="12"/>
      <c r="G67" s="30"/>
      <c r="I67" s="1"/>
      <c r="J67" s="30"/>
      <c r="L67" s="1"/>
    </row>
    <row r="68" spans="1:12" ht="18.75" customHeight="1" x14ac:dyDescent="0.3">
      <c r="A68" s="16" t="s">
        <v>389</v>
      </c>
      <c r="B68" s="17" t="s">
        <v>390</v>
      </c>
      <c r="C68" s="18">
        <v>89.156020942408389</v>
      </c>
      <c r="D68" s="12"/>
      <c r="G68" s="30"/>
      <c r="I68" s="1"/>
      <c r="J68" s="30"/>
      <c r="L68" s="1"/>
    </row>
    <row r="69" spans="1:12" ht="18.75" customHeight="1" x14ac:dyDescent="0.3">
      <c r="A69" s="16" t="s">
        <v>391</v>
      </c>
      <c r="B69" s="17" t="s">
        <v>392</v>
      </c>
      <c r="C69" s="18">
        <v>143.79895287958115</v>
      </c>
      <c r="D69" s="12"/>
      <c r="G69" s="30"/>
      <c r="H69" s="1"/>
      <c r="I69" s="1"/>
      <c r="J69" s="30"/>
      <c r="K69" s="1"/>
      <c r="L69" s="1"/>
    </row>
    <row r="70" spans="1:12" ht="18.75" customHeight="1" x14ac:dyDescent="0.3">
      <c r="A70" s="16" t="s">
        <v>393</v>
      </c>
      <c r="B70" s="17" t="s">
        <v>394</v>
      </c>
      <c r="C70" s="18">
        <v>205.87225130890053</v>
      </c>
      <c r="D70" s="12"/>
      <c r="G70" s="30"/>
      <c r="H70" s="1"/>
      <c r="I70" s="1"/>
      <c r="J70" s="30"/>
      <c r="K70" s="1"/>
      <c r="L70" s="1"/>
    </row>
    <row r="71" spans="1:12" ht="18.75" customHeight="1" x14ac:dyDescent="0.3">
      <c r="A71" s="9"/>
      <c r="C71" s="20"/>
      <c r="D71" s="12"/>
      <c r="E71" s="19"/>
      <c r="F71" s="19"/>
      <c r="G71" s="30"/>
      <c r="H71" s="1"/>
      <c r="I71" s="1"/>
      <c r="J71" s="30"/>
      <c r="K71" s="1"/>
      <c r="L71" s="1"/>
    </row>
    <row r="72" spans="1:12" ht="18.75" customHeight="1" x14ac:dyDescent="0.3">
      <c r="A72" s="2" t="s">
        <v>67</v>
      </c>
      <c r="B72" s="14"/>
      <c r="C72" s="15"/>
      <c r="D72" s="12"/>
      <c r="G72" s="30"/>
      <c r="H72" s="1"/>
      <c r="I72" s="1"/>
      <c r="J72" s="30"/>
      <c r="K72" s="1"/>
      <c r="L72" s="1"/>
    </row>
    <row r="73" spans="1:12" ht="18.75" customHeight="1" x14ac:dyDescent="0.3">
      <c r="A73" s="14"/>
      <c r="B73" s="14"/>
      <c r="C73" s="15"/>
      <c r="D73" s="12"/>
      <c r="G73" s="30"/>
      <c r="H73" s="1"/>
      <c r="I73" s="1"/>
      <c r="J73" s="30"/>
      <c r="K73" s="1"/>
      <c r="L73" s="1"/>
    </row>
    <row r="74" spans="1:12" ht="41.25" customHeight="1" x14ac:dyDescent="0.3">
      <c r="A74" s="3" t="s">
        <v>38</v>
      </c>
      <c r="B74" s="4" t="s">
        <v>39</v>
      </c>
      <c r="C74" s="5" t="s">
        <v>40</v>
      </c>
      <c r="D74" s="12"/>
      <c r="G74" s="30"/>
      <c r="H74" s="1"/>
      <c r="I74" s="1"/>
      <c r="J74" s="30"/>
      <c r="K74" s="1"/>
      <c r="L74" s="1"/>
    </row>
    <row r="75" spans="1:12" ht="18.75" customHeight="1" x14ac:dyDescent="0.3">
      <c r="A75" s="16" t="s">
        <v>395</v>
      </c>
      <c r="B75" s="17" t="s">
        <v>396</v>
      </c>
      <c r="C75" s="18">
        <v>53.53125</v>
      </c>
      <c r="D75" s="12"/>
      <c r="G75" s="30"/>
      <c r="H75" s="1"/>
      <c r="I75" s="1"/>
      <c r="J75" s="30"/>
      <c r="K75" s="1"/>
      <c r="L75" s="1"/>
    </row>
    <row r="76" spans="1:12" ht="18.75" customHeight="1" x14ac:dyDescent="0.3">
      <c r="A76" s="16" t="s">
        <v>397</v>
      </c>
      <c r="B76" s="17" t="s">
        <v>398</v>
      </c>
      <c r="C76" s="18">
        <v>80.708333333333343</v>
      </c>
      <c r="D76" s="12"/>
      <c r="G76" s="30"/>
      <c r="H76" s="1"/>
      <c r="I76" s="1"/>
      <c r="J76" s="30"/>
      <c r="K76" s="1"/>
      <c r="L76" s="1"/>
    </row>
    <row r="77" spans="1:12" ht="18.75" customHeight="1" x14ac:dyDescent="0.3">
      <c r="A77" s="16" t="s">
        <v>399</v>
      </c>
      <c r="B77" s="17" t="s">
        <v>400</v>
      </c>
      <c r="C77" s="18">
        <v>115.50000000000001</v>
      </c>
      <c r="D77" s="12"/>
      <c r="G77" s="30"/>
      <c r="H77" s="1"/>
      <c r="I77" s="1"/>
      <c r="J77" s="30"/>
      <c r="K77" s="1"/>
      <c r="L77" s="1"/>
    </row>
    <row r="78" spans="1:12" ht="18.75" customHeight="1" x14ac:dyDescent="0.3">
      <c r="G78" s="30"/>
      <c r="H78" s="1"/>
      <c r="I78" s="1"/>
      <c r="J78" s="30"/>
      <c r="K78" s="1"/>
      <c r="L78" s="1"/>
    </row>
    <row r="79" spans="1:12" ht="18.75" customHeight="1" x14ac:dyDescent="0.3">
      <c r="G79" s="30"/>
      <c r="J79" s="30"/>
    </row>
    <row r="80" spans="1:12" ht="18.75" customHeight="1" x14ac:dyDescent="0.3">
      <c r="A80" s="1" t="s">
        <v>165</v>
      </c>
      <c r="G80" s="30"/>
      <c r="J80" s="30"/>
    </row>
    <row r="81" spans="1:10" ht="18.75" customHeight="1" x14ac:dyDescent="0.3">
      <c r="G81" s="30"/>
      <c r="J81" s="30"/>
    </row>
    <row r="82" spans="1:10" ht="18.75" customHeight="1" x14ac:dyDescent="0.3">
      <c r="G82" s="30"/>
      <c r="J82" s="30"/>
    </row>
    <row r="83" spans="1:10" ht="18.75" customHeight="1" x14ac:dyDescent="0.3">
      <c r="G83" s="30"/>
      <c r="J83" s="30"/>
    </row>
    <row r="84" spans="1:10" ht="18.75" customHeight="1" x14ac:dyDescent="0.3">
      <c r="G84" s="30"/>
      <c r="J84" s="30"/>
    </row>
    <row r="85" spans="1:10" x14ac:dyDescent="0.3">
      <c r="G85" s="30"/>
      <c r="J85" s="30"/>
    </row>
    <row r="86" spans="1:10" x14ac:dyDescent="0.3">
      <c r="G86" s="30"/>
      <c r="J86" s="30"/>
    </row>
    <row r="87" spans="1:10" x14ac:dyDescent="0.3">
      <c r="G87" s="30"/>
      <c r="J87" s="30"/>
    </row>
    <row r="88" spans="1:10" x14ac:dyDescent="0.3">
      <c r="G88" s="30"/>
      <c r="J88" s="30"/>
    </row>
    <row r="89" spans="1:10" s="19" customFormat="1" x14ac:dyDescent="0.3">
      <c r="A89" s="1"/>
      <c r="B89" s="1"/>
      <c r="C89" s="1"/>
      <c r="D89" s="1"/>
      <c r="E89" s="1"/>
      <c r="F89" s="1"/>
      <c r="G89" s="30"/>
      <c r="J89" s="30"/>
    </row>
    <row r="90" spans="1:10" s="19" customFormat="1" x14ac:dyDescent="0.3">
      <c r="A90" s="1"/>
      <c r="B90" s="1"/>
      <c r="C90" s="1"/>
      <c r="D90" s="1"/>
      <c r="E90" s="1"/>
      <c r="F90" s="1"/>
      <c r="G90" s="30"/>
      <c r="J90" s="30"/>
    </row>
    <row r="91" spans="1:10" s="19" customFormat="1" x14ac:dyDescent="0.3">
      <c r="A91" s="1"/>
      <c r="B91" s="1"/>
      <c r="C91" s="1"/>
      <c r="D91" s="1"/>
      <c r="E91" s="1"/>
      <c r="F91" s="1"/>
      <c r="G91" s="30"/>
      <c r="J91" s="30"/>
    </row>
    <row r="92" spans="1:10" s="19" customFormat="1" x14ac:dyDescent="0.3">
      <c r="A92" s="1"/>
      <c r="B92" s="1"/>
      <c r="C92" s="1"/>
      <c r="D92" s="1"/>
      <c r="E92" s="1"/>
      <c r="F92" s="1"/>
      <c r="G92" s="30"/>
      <c r="J92" s="30"/>
    </row>
    <row r="93" spans="1:10" s="19" customFormat="1" x14ac:dyDescent="0.3">
      <c r="A93" s="1"/>
      <c r="B93" s="1"/>
      <c r="C93" s="1"/>
      <c r="D93" s="1"/>
      <c r="E93" s="1"/>
      <c r="F93" s="1"/>
      <c r="G93" s="30"/>
      <c r="J93" s="30"/>
    </row>
    <row r="94" spans="1:10" s="19" customFormat="1" x14ac:dyDescent="0.3">
      <c r="A94" s="1"/>
      <c r="B94" s="1"/>
      <c r="C94" s="1"/>
      <c r="D94" s="1"/>
      <c r="E94" s="1"/>
      <c r="F94" s="1"/>
      <c r="G94" s="30"/>
      <c r="J94" s="30"/>
    </row>
    <row r="95" spans="1:10" s="19" customFormat="1" x14ac:dyDescent="0.3">
      <c r="A95" s="1"/>
      <c r="B95" s="1"/>
      <c r="C95" s="1"/>
      <c r="D95" s="1"/>
      <c r="E95" s="1"/>
      <c r="F95" s="1"/>
      <c r="G95" s="30"/>
      <c r="J95" s="30"/>
    </row>
    <row r="96" spans="1:10" s="19" customFormat="1" x14ac:dyDescent="0.3">
      <c r="A96" s="1"/>
      <c r="B96" s="1"/>
      <c r="C96" s="1"/>
      <c r="D96" s="1"/>
      <c r="E96" s="1"/>
      <c r="F96" s="1"/>
      <c r="G96" s="30"/>
      <c r="J96" s="30"/>
    </row>
    <row r="97" spans="1:10" s="19" customFormat="1" x14ac:dyDescent="0.3">
      <c r="A97" s="1"/>
      <c r="B97" s="1"/>
      <c r="C97" s="1"/>
      <c r="D97" s="1"/>
      <c r="E97" s="1"/>
      <c r="F97" s="1"/>
      <c r="G97" s="30"/>
      <c r="J97" s="30"/>
    </row>
    <row r="98" spans="1:10" s="19" customFormat="1" x14ac:dyDescent="0.3">
      <c r="A98" s="1"/>
      <c r="B98" s="1"/>
      <c r="C98" s="1"/>
      <c r="D98" s="1"/>
      <c r="E98" s="1"/>
      <c r="F98" s="1"/>
      <c r="G98" s="30"/>
      <c r="J98" s="30"/>
    </row>
    <row r="99" spans="1:10" s="19" customFormat="1" x14ac:dyDescent="0.3">
      <c r="A99" s="1"/>
      <c r="B99" s="1"/>
      <c r="C99" s="1"/>
      <c r="D99" s="1"/>
      <c r="E99" s="1"/>
      <c r="F99" s="1"/>
      <c r="G99" s="30"/>
      <c r="J99" s="30"/>
    </row>
    <row r="100" spans="1:10" s="19" customFormat="1" x14ac:dyDescent="0.3">
      <c r="A100" s="1"/>
      <c r="B100" s="1"/>
      <c r="C100" s="1"/>
      <c r="D100" s="1"/>
      <c r="E100" s="1"/>
      <c r="F100" s="1"/>
      <c r="G100" s="30"/>
      <c r="J100" s="30"/>
    </row>
    <row r="101" spans="1:10" s="19" customFormat="1" x14ac:dyDescent="0.3">
      <c r="A101" s="1"/>
      <c r="B101" s="1"/>
      <c r="C101" s="1"/>
      <c r="D101" s="1"/>
      <c r="E101" s="1"/>
      <c r="F101" s="1"/>
      <c r="G101" s="30"/>
      <c r="J101" s="30"/>
    </row>
    <row r="102" spans="1:10" s="19" customFormat="1" x14ac:dyDescent="0.3">
      <c r="A102" s="1"/>
      <c r="B102" s="1"/>
      <c r="C102" s="1"/>
      <c r="D102" s="1"/>
      <c r="E102" s="1"/>
      <c r="F102" s="1"/>
      <c r="G102" s="30"/>
      <c r="J102" s="30"/>
    </row>
    <row r="103" spans="1:10" s="19" customFormat="1" x14ac:dyDescent="0.3">
      <c r="A103" s="1"/>
      <c r="B103" s="1"/>
      <c r="C103" s="1"/>
      <c r="D103" s="1"/>
      <c r="E103" s="1"/>
      <c r="F103" s="1"/>
      <c r="G103" s="30"/>
      <c r="J103" s="30"/>
    </row>
    <row r="104" spans="1:10" s="19" customFormat="1" x14ac:dyDescent="0.3">
      <c r="A104" s="1"/>
      <c r="B104" s="1"/>
      <c r="C104" s="1"/>
      <c r="D104" s="1"/>
      <c r="E104" s="1"/>
      <c r="F104" s="1"/>
      <c r="G104" s="30"/>
      <c r="J104" s="30"/>
    </row>
    <row r="105" spans="1:10" s="19" customFormat="1" x14ac:dyDescent="0.3">
      <c r="A105" s="1"/>
      <c r="B105" s="1"/>
      <c r="C105" s="1"/>
      <c r="D105" s="1"/>
      <c r="E105" s="1"/>
      <c r="F105" s="1"/>
      <c r="G105" s="30"/>
      <c r="J105" s="30"/>
    </row>
    <row r="106" spans="1:10" s="19" customFormat="1" x14ac:dyDescent="0.3">
      <c r="A106" s="1"/>
      <c r="B106" s="1"/>
      <c r="C106" s="1"/>
      <c r="D106" s="1"/>
      <c r="E106" s="1"/>
      <c r="F106" s="1"/>
      <c r="G106" s="30"/>
      <c r="J106" s="30"/>
    </row>
    <row r="107" spans="1:10" s="19" customFormat="1" x14ac:dyDescent="0.3">
      <c r="A107" s="1"/>
      <c r="B107" s="1"/>
      <c r="C107" s="1"/>
      <c r="D107" s="1"/>
      <c r="E107" s="1"/>
      <c r="F107" s="1"/>
      <c r="G107" s="30"/>
      <c r="J107" s="30"/>
    </row>
    <row r="108" spans="1:10" s="19" customFormat="1" x14ac:dyDescent="0.3">
      <c r="A108" s="1"/>
      <c r="B108" s="1"/>
      <c r="C108" s="1"/>
      <c r="D108" s="1"/>
      <c r="E108" s="1"/>
      <c r="F108" s="1"/>
      <c r="G108" s="30"/>
      <c r="J108" s="30"/>
    </row>
    <row r="109" spans="1:10" s="19" customFormat="1" x14ac:dyDescent="0.3">
      <c r="A109" s="1"/>
      <c r="B109" s="1"/>
      <c r="C109" s="1"/>
      <c r="D109" s="1"/>
      <c r="E109" s="1"/>
      <c r="F109" s="1"/>
      <c r="G109" s="30"/>
      <c r="J109" s="30"/>
    </row>
    <row r="110" spans="1:10" s="19" customFormat="1" x14ac:dyDescent="0.3">
      <c r="A110" s="1"/>
      <c r="B110" s="1"/>
      <c r="C110" s="1"/>
      <c r="D110" s="1"/>
      <c r="E110" s="1"/>
      <c r="F110" s="1"/>
      <c r="G110" s="30"/>
      <c r="J110" s="30"/>
    </row>
    <row r="111" spans="1:10" s="19" customFormat="1" x14ac:dyDescent="0.3">
      <c r="A111" s="1"/>
      <c r="B111" s="1"/>
      <c r="C111" s="1"/>
      <c r="D111" s="1"/>
      <c r="E111" s="1"/>
      <c r="F111" s="1"/>
      <c r="G111" s="30"/>
      <c r="J111" s="30"/>
    </row>
    <row r="112" spans="1:10" s="19" customFormat="1" x14ac:dyDescent="0.3">
      <c r="A112" s="1"/>
      <c r="B112" s="1"/>
      <c r="C112" s="1"/>
      <c r="D112" s="1"/>
      <c r="E112" s="1"/>
      <c r="F112" s="1"/>
      <c r="G112" s="30"/>
      <c r="J112" s="30"/>
    </row>
    <row r="113" spans="1:10" s="19" customFormat="1" x14ac:dyDescent="0.3">
      <c r="A113" s="1"/>
      <c r="B113" s="1"/>
      <c r="C113" s="1"/>
      <c r="D113" s="1"/>
      <c r="E113" s="1"/>
      <c r="F113" s="1"/>
      <c r="G113" s="30"/>
      <c r="J113" s="30"/>
    </row>
    <row r="114" spans="1:10" s="19" customFormat="1" x14ac:dyDescent="0.3">
      <c r="A114" s="1"/>
      <c r="B114" s="1"/>
      <c r="C114" s="1"/>
      <c r="D114" s="1"/>
      <c r="E114" s="1"/>
      <c r="F114" s="1"/>
      <c r="G114" s="30"/>
      <c r="J114" s="30"/>
    </row>
    <row r="115" spans="1:10" s="19" customFormat="1" x14ac:dyDescent="0.3">
      <c r="A115" s="1"/>
      <c r="B115" s="1"/>
      <c r="C115" s="1"/>
      <c r="D115" s="1"/>
      <c r="E115" s="1"/>
      <c r="F115" s="1"/>
      <c r="G115" s="30"/>
      <c r="J115" s="30"/>
    </row>
    <row r="116" spans="1:10" s="19" customFormat="1" x14ac:dyDescent="0.3">
      <c r="A116" s="1"/>
      <c r="B116" s="1"/>
      <c r="C116" s="1"/>
      <c r="D116" s="1"/>
      <c r="E116" s="1"/>
      <c r="F116" s="1"/>
      <c r="G116" s="30"/>
      <c r="J116" s="30"/>
    </row>
    <row r="117" spans="1:10" s="19" customFormat="1" x14ac:dyDescent="0.3">
      <c r="A117" s="1"/>
      <c r="B117" s="1"/>
      <c r="C117" s="1"/>
      <c r="D117" s="1"/>
      <c r="E117" s="1"/>
      <c r="F117" s="1"/>
      <c r="G117" s="30"/>
      <c r="J117" s="30"/>
    </row>
    <row r="118" spans="1:10" s="19" customFormat="1" x14ac:dyDescent="0.3">
      <c r="A118" s="1"/>
      <c r="B118" s="1"/>
      <c r="C118" s="1"/>
      <c r="D118" s="1"/>
      <c r="E118" s="1"/>
      <c r="F118" s="1"/>
      <c r="G118" s="30"/>
      <c r="J118" s="30"/>
    </row>
    <row r="119" spans="1:10" s="19" customFormat="1" x14ac:dyDescent="0.3">
      <c r="A119" s="1"/>
      <c r="B119" s="1"/>
      <c r="C119" s="1"/>
      <c r="D119" s="1"/>
      <c r="E119" s="1"/>
      <c r="F119" s="1"/>
      <c r="G119" s="30"/>
      <c r="J119" s="30"/>
    </row>
    <row r="120" spans="1:10" s="19" customFormat="1" x14ac:dyDescent="0.3">
      <c r="A120" s="1"/>
      <c r="B120" s="1"/>
      <c r="C120" s="1"/>
      <c r="D120" s="1"/>
      <c r="E120" s="1"/>
      <c r="F120" s="1"/>
      <c r="G120" s="30"/>
      <c r="J120" s="30"/>
    </row>
    <row r="121" spans="1:10" s="19" customFormat="1" x14ac:dyDescent="0.3">
      <c r="A121" s="1"/>
      <c r="B121" s="1"/>
      <c r="C121" s="1"/>
      <c r="D121" s="1"/>
      <c r="E121" s="1"/>
      <c r="F121" s="1"/>
      <c r="G121" s="30"/>
      <c r="J121" s="30"/>
    </row>
    <row r="122" spans="1:10" s="19" customFormat="1" x14ac:dyDescent="0.3">
      <c r="A122" s="1"/>
      <c r="B122" s="1"/>
      <c r="C122" s="1"/>
      <c r="D122" s="1"/>
      <c r="E122" s="1"/>
      <c r="F122" s="1"/>
      <c r="G122" s="30"/>
      <c r="J122" s="30"/>
    </row>
    <row r="123" spans="1:10" s="19" customFormat="1" x14ac:dyDescent="0.3">
      <c r="A123" s="1"/>
      <c r="B123" s="1"/>
      <c r="C123" s="1"/>
      <c r="D123" s="1"/>
      <c r="E123" s="1"/>
      <c r="F123" s="1"/>
      <c r="G123" s="30"/>
      <c r="J123" s="30"/>
    </row>
    <row r="124" spans="1:10" s="19" customFormat="1" x14ac:dyDescent="0.3">
      <c r="A124" s="1"/>
      <c r="B124" s="1"/>
      <c r="C124" s="1"/>
      <c r="D124" s="1"/>
      <c r="E124" s="1"/>
      <c r="F124" s="1"/>
      <c r="G124" s="30"/>
      <c r="J124" s="30"/>
    </row>
    <row r="125" spans="1:10" s="19" customFormat="1" x14ac:dyDescent="0.3">
      <c r="A125" s="1"/>
      <c r="B125" s="1"/>
      <c r="C125" s="1"/>
      <c r="D125" s="1"/>
      <c r="E125" s="1"/>
      <c r="F125" s="1"/>
      <c r="G125" s="30"/>
      <c r="J125" s="30"/>
    </row>
    <row r="126" spans="1:10" s="19" customFormat="1" x14ac:dyDescent="0.3">
      <c r="A126" s="1"/>
      <c r="B126" s="1"/>
      <c r="C126" s="1"/>
      <c r="D126" s="1"/>
      <c r="E126" s="1"/>
      <c r="F126" s="1"/>
      <c r="G126" s="30"/>
      <c r="J126" s="30"/>
    </row>
    <row r="127" spans="1:10" s="19" customFormat="1" x14ac:dyDescent="0.3">
      <c r="A127" s="1"/>
      <c r="B127" s="1"/>
      <c r="C127" s="1"/>
      <c r="D127" s="1"/>
      <c r="E127" s="1"/>
      <c r="F127" s="1"/>
      <c r="G127" s="30"/>
      <c r="J127" s="30"/>
    </row>
    <row r="128" spans="1:10" s="19" customFormat="1" x14ac:dyDescent="0.3">
      <c r="A128" s="1"/>
      <c r="B128" s="1"/>
      <c r="C128" s="1"/>
      <c r="D128" s="1"/>
      <c r="E128" s="1"/>
      <c r="F128" s="1"/>
      <c r="G128" s="30"/>
      <c r="J128" s="30"/>
    </row>
    <row r="129" spans="1:10" s="19" customFormat="1" x14ac:dyDescent="0.3">
      <c r="A129" s="1"/>
      <c r="B129" s="1"/>
      <c r="C129" s="1"/>
      <c r="D129" s="1"/>
      <c r="E129" s="1"/>
      <c r="F129" s="1"/>
      <c r="G129" s="30"/>
      <c r="J129" s="30"/>
    </row>
    <row r="130" spans="1:10" s="19" customFormat="1" x14ac:dyDescent="0.3">
      <c r="A130" s="1"/>
      <c r="B130" s="1"/>
      <c r="C130" s="1"/>
      <c r="D130" s="1"/>
      <c r="E130" s="1"/>
      <c r="F130" s="1"/>
      <c r="G130" s="30"/>
      <c r="J130" s="30"/>
    </row>
    <row r="131" spans="1:10" s="19" customFormat="1" x14ac:dyDescent="0.3">
      <c r="A131" s="1"/>
      <c r="B131" s="1"/>
      <c r="C131" s="1"/>
      <c r="D131" s="1"/>
      <c r="E131" s="1"/>
      <c r="F131" s="1"/>
      <c r="G131" s="30"/>
      <c r="J131" s="30"/>
    </row>
    <row r="132" spans="1:10" s="19" customFormat="1" x14ac:dyDescent="0.3">
      <c r="A132" s="1"/>
      <c r="B132" s="1"/>
      <c r="C132" s="1"/>
      <c r="D132" s="1"/>
      <c r="E132" s="1"/>
      <c r="F132" s="1"/>
      <c r="G132" s="30"/>
      <c r="J132" s="30"/>
    </row>
    <row r="133" spans="1:10" s="19" customFormat="1" x14ac:dyDescent="0.3">
      <c r="A133" s="1"/>
      <c r="B133" s="1"/>
      <c r="C133" s="1"/>
      <c r="D133" s="1"/>
      <c r="E133" s="1"/>
      <c r="F133" s="1"/>
      <c r="G133" s="30"/>
      <c r="J133" s="30"/>
    </row>
    <row r="134" spans="1:10" s="19" customFormat="1" x14ac:dyDescent="0.3">
      <c r="A134" s="1"/>
      <c r="B134" s="1"/>
      <c r="C134" s="1"/>
      <c r="D134" s="1"/>
      <c r="E134" s="1"/>
      <c r="F134" s="1"/>
      <c r="G134" s="30"/>
      <c r="J134" s="30"/>
    </row>
    <row r="135" spans="1:10" s="19" customFormat="1" x14ac:dyDescent="0.3">
      <c r="A135" s="1"/>
      <c r="B135" s="1"/>
      <c r="C135" s="1"/>
      <c r="D135" s="1"/>
      <c r="E135" s="1"/>
      <c r="F135" s="1"/>
      <c r="G135" s="30"/>
      <c r="J135" s="30"/>
    </row>
    <row r="136" spans="1:10" s="19" customFormat="1" x14ac:dyDescent="0.3">
      <c r="A136" s="1"/>
      <c r="B136" s="1"/>
      <c r="C136" s="1"/>
      <c r="D136" s="1"/>
      <c r="E136" s="1"/>
      <c r="F136" s="1"/>
      <c r="G136" s="30"/>
      <c r="J136" s="30"/>
    </row>
    <row r="137" spans="1:10" s="19" customFormat="1" x14ac:dyDescent="0.3">
      <c r="A137" s="1"/>
      <c r="B137" s="1"/>
      <c r="C137" s="1"/>
      <c r="D137" s="1"/>
      <c r="E137" s="1"/>
      <c r="F137" s="1"/>
      <c r="G137" s="30"/>
      <c r="J137" s="30"/>
    </row>
  </sheetData>
  <mergeCells count="9">
    <mergeCell ref="A44:B44"/>
    <mergeCell ref="A53:B53"/>
    <mergeCell ref="A1:F1"/>
    <mergeCell ref="H1:I1"/>
    <mergeCell ref="K1:L1"/>
    <mergeCell ref="A5:F5"/>
    <mergeCell ref="A17:B17"/>
    <mergeCell ref="A25:B25"/>
    <mergeCell ref="A34:B34"/>
  </mergeCells>
  <hyperlinks>
    <hyperlink ref="K1:L1" location="'Tarif Top Partners OP'!A1" display="&lt; Retour Sommaire" xr:uid="{A188BA85-31E4-4A53-A05D-A6B1A4B826E3}"/>
    <hyperlink ref="H1:I1" location="'Options et Consos C800'!A1" display="Options EM/EP-C800R" xr:uid="{1341E62F-3502-429A-B5F0-6B37EF7956D1}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ECBD3E-DF7F-435D-ABAD-7808003ADD6C}">
  <sheetPr>
    <tabColor theme="9" tint="-0.499984740745262"/>
  </sheetPr>
  <dimension ref="A1:L137"/>
  <sheetViews>
    <sheetView showGridLines="0" zoomScale="85" zoomScaleNormal="85" workbookViewId="0">
      <selection sqref="A1:F1"/>
    </sheetView>
  </sheetViews>
  <sheetFormatPr baseColWidth="10" defaultColWidth="11.44140625" defaultRowHeight="15.6" x14ac:dyDescent="0.3"/>
  <cols>
    <col min="1" max="1" width="19.88671875" style="1" customWidth="1"/>
    <col min="2" max="2" width="75.33203125" style="1" customWidth="1"/>
    <col min="3" max="6" width="19.33203125" style="1" customWidth="1"/>
    <col min="7" max="7" width="4.88671875" style="1" customWidth="1"/>
    <col min="8" max="9" width="19.33203125" style="19" customWidth="1"/>
    <col min="10" max="10" width="4.88671875" style="1" customWidth="1"/>
    <col min="11" max="12" width="19.33203125" style="19" customWidth="1"/>
    <col min="13" max="16384" width="11.44140625" style="1"/>
  </cols>
  <sheetData>
    <row r="1" spans="1:12" ht="67.5" customHeight="1" x14ac:dyDescent="0.3">
      <c r="A1" s="76" t="s">
        <v>33</v>
      </c>
      <c r="B1" s="77"/>
      <c r="C1" s="77"/>
      <c r="D1" s="77"/>
      <c r="E1" s="77"/>
      <c r="F1" s="78"/>
      <c r="G1" s="19"/>
      <c r="H1" s="71" t="s">
        <v>361</v>
      </c>
      <c r="I1" s="72"/>
      <c r="J1" s="19"/>
      <c r="K1" s="71" t="s">
        <v>35</v>
      </c>
      <c r="L1" s="72"/>
    </row>
    <row r="2" spans="1:12" ht="18.75" customHeight="1" x14ac:dyDescent="0.3"/>
    <row r="3" spans="1:12" ht="18.75" customHeight="1" x14ac:dyDescent="0.3"/>
    <row r="4" spans="1:12" ht="18.75" customHeight="1" x14ac:dyDescent="0.3"/>
    <row r="5" spans="1:12" ht="25.8" x14ac:dyDescent="0.3">
      <c r="A5" s="93" t="s">
        <v>401</v>
      </c>
      <c r="B5" s="94"/>
      <c r="C5" s="94"/>
      <c r="D5" s="94"/>
      <c r="E5" s="94"/>
      <c r="F5" s="95"/>
      <c r="G5" s="19"/>
      <c r="J5" s="19"/>
    </row>
    <row r="6" spans="1:12" ht="18.75" customHeight="1" x14ac:dyDescent="0.3"/>
    <row r="7" spans="1:12" s="19" customFormat="1" ht="18.75" customHeight="1" x14ac:dyDescent="0.3">
      <c r="A7" s="2" t="s">
        <v>363</v>
      </c>
      <c r="B7" s="1"/>
      <c r="C7" s="1"/>
      <c r="D7" s="1"/>
      <c r="E7" s="1"/>
      <c r="F7" s="1"/>
      <c r="G7" s="1"/>
      <c r="J7" s="1"/>
    </row>
    <row r="8" spans="1:12" s="19" customFormat="1" ht="18.75" customHeight="1" x14ac:dyDescent="0.3">
      <c r="A8" s="1"/>
      <c r="B8" s="1"/>
      <c r="C8" s="1"/>
      <c r="D8" s="1"/>
      <c r="E8" s="1"/>
      <c r="F8" s="1"/>
      <c r="G8" s="1"/>
      <c r="J8" s="1"/>
    </row>
    <row r="9" spans="1:12" ht="41.25" customHeight="1" x14ac:dyDescent="0.3">
      <c r="A9" s="3" t="s">
        <v>38</v>
      </c>
      <c r="B9" s="4" t="s">
        <v>39</v>
      </c>
      <c r="C9" s="5" t="s">
        <v>40</v>
      </c>
      <c r="G9" s="30"/>
      <c r="J9" s="30"/>
    </row>
    <row r="10" spans="1:12" ht="18.75" customHeight="1" x14ac:dyDescent="0.3">
      <c r="A10" s="16" t="s">
        <v>402</v>
      </c>
      <c r="B10" s="17" t="s">
        <v>403</v>
      </c>
      <c r="C10" s="18">
        <v>398.4375</v>
      </c>
      <c r="E10" s="19"/>
    </row>
    <row r="11" spans="1:12" ht="18.75" customHeight="1" x14ac:dyDescent="0.3">
      <c r="A11" s="14"/>
      <c r="B11" s="14"/>
      <c r="C11" s="15"/>
      <c r="E11" s="19"/>
    </row>
    <row r="12" spans="1:12" s="19" customFormat="1" ht="18.75" customHeight="1" x14ac:dyDescent="0.3">
      <c r="A12" s="2" t="s">
        <v>366</v>
      </c>
      <c r="B12" s="1"/>
      <c r="C12" s="1"/>
      <c r="D12" s="1"/>
      <c r="F12" s="1"/>
      <c r="G12" s="1"/>
      <c r="J12" s="1"/>
    </row>
    <row r="13" spans="1:12" s="19" customFormat="1" ht="18.75" customHeight="1" x14ac:dyDescent="0.3">
      <c r="A13" s="1"/>
      <c r="B13" s="1"/>
      <c r="C13" s="1"/>
      <c r="D13" s="1"/>
      <c r="F13" s="1"/>
      <c r="G13" s="1"/>
      <c r="J13" s="1"/>
    </row>
    <row r="14" spans="1:12" ht="41.25" customHeight="1" x14ac:dyDescent="0.3">
      <c r="A14" s="3" t="s">
        <v>38</v>
      </c>
      <c r="B14" s="4" t="s">
        <v>39</v>
      </c>
      <c r="C14" s="5" t="s">
        <v>40</v>
      </c>
      <c r="E14" s="19"/>
    </row>
    <row r="15" spans="1:12" ht="18.75" customHeight="1" x14ac:dyDescent="0.3">
      <c r="A15" s="16" t="s">
        <v>402</v>
      </c>
      <c r="B15" s="17" t="s">
        <v>403</v>
      </c>
      <c r="C15" s="18">
        <v>398.4375</v>
      </c>
      <c r="E15" s="19"/>
    </row>
    <row r="16" spans="1:12" ht="18.75" customHeight="1" x14ac:dyDescent="0.3">
      <c r="A16" s="16" t="s">
        <v>367</v>
      </c>
      <c r="B16" s="17" t="s">
        <v>368</v>
      </c>
      <c r="C16" s="18">
        <v>122.88770053475938</v>
      </c>
      <c r="E16" s="19"/>
    </row>
    <row r="17" spans="1:10" ht="18.75" customHeight="1" x14ac:dyDescent="0.3">
      <c r="A17" s="75" t="s">
        <v>44</v>
      </c>
      <c r="B17" s="75"/>
      <c r="C17" s="25">
        <f>SUM(C15:C16)</f>
        <v>521.32520053475935</v>
      </c>
      <c r="E17" s="19"/>
    </row>
    <row r="18" spans="1:10" s="19" customFormat="1" ht="18.75" customHeight="1" x14ac:dyDescent="0.3">
      <c r="A18" s="1"/>
      <c r="B18" s="1"/>
      <c r="C18" s="1"/>
      <c r="D18" s="1"/>
      <c r="F18" s="1"/>
      <c r="G18" s="1"/>
      <c r="J18" s="1"/>
    </row>
    <row r="19" spans="1:10" s="19" customFormat="1" ht="18.75" customHeight="1" x14ac:dyDescent="0.3">
      <c r="A19" s="2" t="s">
        <v>369</v>
      </c>
      <c r="B19" s="1"/>
      <c r="C19" s="1"/>
      <c r="D19" s="1"/>
      <c r="F19" s="1"/>
      <c r="G19" s="1"/>
      <c r="J19" s="1"/>
    </row>
    <row r="20" spans="1:10" s="19" customFormat="1" ht="18.75" customHeight="1" x14ac:dyDescent="0.3">
      <c r="A20" s="1"/>
      <c r="B20" s="1"/>
      <c r="C20" s="1"/>
      <c r="D20" s="1"/>
      <c r="F20" s="1"/>
      <c r="G20" s="1"/>
      <c r="J20" s="1"/>
    </row>
    <row r="21" spans="1:10" s="19" customFormat="1" ht="41.25" customHeight="1" x14ac:dyDescent="0.3">
      <c r="A21" s="3" t="s">
        <v>38</v>
      </c>
      <c r="B21" s="4" t="s">
        <v>39</v>
      </c>
      <c r="C21" s="5" t="s">
        <v>40</v>
      </c>
      <c r="D21" s="1"/>
      <c r="F21" s="1"/>
      <c r="G21" s="1"/>
      <c r="J21" s="1"/>
    </row>
    <row r="22" spans="1:10" s="19" customFormat="1" ht="18.75" customHeight="1" x14ac:dyDescent="0.3">
      <c r="A22" s="16" t="s">
        <v>402</v>
      </c>
      <c r="B22" s="17" t="s">
        <v>403</v>
      </c>
      <c r="C22" s="18">
        <v>398.4375</v>
      </c>
      <c r="D22" s="1"/>
      <c r="F22" s="1"/>
      <c r="G22" s="1"/>
      <c r="J22" s="1"/>
    </row>
    <row r="23" spans="1:10" s="19" customFormat="1" ht="18.75" customHeight="1" x14ac:dyDescent="0.3">
      <c r="A23" s="16" t="s">
        <v>367</v>
      </c>
      <c r="B23" s="17" t="s">
        <v>368</v>
      </c>
      <c r="C23" s="18">
        <v>122.88770053475938</v>
      </c>
      <c r="D23" s="1"/>
      <c r="F23" s="1"/>
      <c r="G23" s="1"/>
      <c r="J23" s="1"/>
    </row>
    <row r="24" spans="1:10" s="19" customFormat="1" ht="18.75" customHeight="1" x14ac:dyDescent="0.3">
      <c r="A24" s="16" t="s">
        <v>367</v>
      </c>
      <c r="B24" s="17" t="s">
        <v>368</v>
      </c>
      <c r="C24" s="18">
        <v>122.88770053475938</v>
      </c>
      <c r="D24" s="1"/>
      <c r="F24" s="1"/>
      <c r="G24" s="1"/>
      <c r="J24" s="1"/>
    </row>
    <row r="25" spans="1:10" s="19" customFormat="1" ht="18.75" customHeight="1" x14ac:dyDescent="0.3">
      <c r="A25" s="75" t="s">
        <v>44</v>
      </c>
      <c r="B25" s="75"/>
      <c r="C25" s="25">
        <f>SUM(C22:C24)</f>
        <v>644.21290106951869</v>
      </c>
      <c r="D25" s="1"/>
      <c r="F25" s="1"/>
      <c r="G25" s="1"/>
      <c r="J25" s="1"/>
    </row>
    <row r="26" spans="1:10" s="19" customFormat="1" ht="18.75" customHeight="1" x14ac:dyDescent="0.3">
      <c r="A26" s="1"/>
      <c r="B26" s="1"/>
      <c r="C26" s="1"/>
      <c r="D26" s="1"/>
      <c r="F26" s="1"/>
      <c r="G26" s="1"/>
      <c r="J26" s="1"/>
    </row>
    <row r="27" spans="1:10" s="19" customFormat="1" ht="18.75" customHeight="1" x14ac:dyDescent="0.3">
      <c r="A27" s="2" t="s">
        <v>370</v>
      </c>
      <c r="B27" s="1"/>
      <c r="C27" s="1"/>
      <c r="D27" s="1"/>
      <c r="F27" s="1"/>
      <c r="G27" s="1"/>
      <c r="J27" s="1"/>
    </row>
    <row r="28" spans="1:10" s="19" customFormat="1" ht="18.75" customHeight="1" x14ac:dyDescent="0.3">
      <c r="A28" s="1"/>
      <c r="B28" s="1"/>
      <c r="C28" s="1"/>
      <c r="D28" s="1"/>
      <c r="F28" s="1"/>
      <c r="G28" s="1"/>
      <c r="J28" s="1"/>
    </row>
    <row r="29" spans="1:10" s="19" customFormat="1" ht="41.25" customHeight="1" x14ac:dyDescent="0.3">
      <c r="A29" s="3" t="s">
        <v>38</v>
      </c>
      <c r="B29" s="4" t="s">
        <v>39</v>
      </c>
      <c r="C29" s="5" t="s">
        <v>40</v>
      </c>
      <c r="D29" s="1"/>
      <c r="F29" s="1"/>
      <c r="G29" s="1"/>
      <c r="J29" s="1"/>
    </row>
    <row r="30" spans="1:10" s="19" customFormat="1" ht="18.75" customHeight="1" x14ac:dyDescent="0.3">
      <c r="A30" s="16" t="s">
        <v>402</v>
      </c>
      <c r="B30" s="17" t="s">
        <v>403</v>
      </c>
      <c r="C30" s="18">
        <v>398.4375</v>
      </c>
      <c r="D30" s="1"/>
      <c r="F30" s="1"/>
      <c r="G30" s="1"/>
      <c r="J30" s="1"/>
    </row>
    <row r="31" spans="1:10" s="19" customFormat="1" ht="18.75" customHeight="1" x14ac:dyDescent="0.3">
      <c r="A31" s="16" t="s">
        <v>367</v>
      </c>
      <c r="B31" s="17" t="s">
        <v>368</v>
      </c>
      <c r="C31" s="18">
        <v>122.88770053475938</v>
      </c>
      <c r="D31" s="1"/>
      <c r="F31" s="1"/>
      <c r="G31" s="1"/>
      <c r="J31" s="1"/>
    </row>
    <row r="32" spans="1:10" s="19" customFormat="1" ht="18.75" customHeight="1" x14ac:dyDescent="0.3">
      <c r="A32" s="16" t="s">
        <v>367</v>
      </c>
      <c r="B32" s="17" t="s">
        <v>368</v>
      </c>
      <c r="C32" s="18">
        <v>122.88770053475938</v>
      </c>
      <c r="D32" s="1"/>
      <c r="F32" s="1"/>
      <c r="G32" s="1"/>
      <c r="J32" s="1"/>
    </row>
    <row r="33" spans="1:12" s="19" customFormat="1" ht="18.75" customHeight="1" x14ac:dyDescent="0.3">
      <c r="A33" s="16" t="s">
        <v>367</v>
      </c>
      <c r="B33" s="17" t="s">
        <v>368</v>
      </c>
      <c r="C33" s="18">
        <v>122.88770053475938</v>
      </c>
      <c r="D33" s="1"/>
      <c r="F33" s="1"/>
      <c r="G33" s="1"/>
      <c r="J33" s="1"/>
    </row>
    <row r="34" spans="1:12" s="19" customFormat="1" ht="18.75" customHeight="1" x14ac:dyDescent="0.3">
      <c r="A34" s="75" t="s">
        <v>44</v>
      </c>
      <c r="B34" s="75"/>
      <c r="C34" s="25">
        <f>SUM(C30:C33)</f>
        <v>767.10060160427804</v>
      </c>
      <c r="D34" s="1"/>
      <c r="E34" s="1"/>
      <c r="F34" s="1"/>
      <c r="G34" s="1"/>
      <c r="J34" s="1"/>
    </row>
    <row r="35" spans="1:12" s="19" customFormat="1" ht="18.75" customHeight="1" x14ac:dyDescent="0.3">
      <c r="A35" s="14"/>
      <c r="B35" s="14"/>
      <c r="C35" s="15"/>
      <c r="D35" s="15"/>
      <c r="E35" s="15"/>
      <c r="F35" s="1"/>
      <c r="G35" s="1"/>
      <c r="J35" s="1"/>
    </row>
    <row r="36" spans="1:12" s="19" customFormat="1" ht="18.75" customHeight="1" x14ac:dyDescent="0.3">
      <c r="A36" s="1"/>
      <c r="B36" s="1"/>
      <c r="C36" s="1"/>
      <c r="D36" s="1"/>
      <c r="E36" s="1"/>
      <c r="F36" s="1"/>
      <c r="G36" s="1"/>
      <c r="J36" s="1"/>
    </row>
    <row r="37" spans="1:12" s="19" customFormat="1" ht="18.75" customHeight="1" x14ac:dyDescent="0.3">
      <c r="A37" s="2" t="s">
        <v>371</v>
      </c>
      <c r="B37" s="1"/>
      <c r="C37" s="1"/>
      <c r="D37" s="1"/>
      <c r="E37" s="1"/>
      <c r="F37" s="1"/>
      <c r="G37" s="1"/>
      <c r="J37" s="1"/>
    </row>
    <row r="38" spans="1:12" s="19" customFormat="1" ht="18.75" customHeight="1" x14ac:dyDescent="0.3">
      <c r="A38" s="14"/>
      <c r="B38" s="14"/>
      <c r="C38" s="15"/>
      <c r="D38" s="1"/>
      <c r="E38" s="1"/>
      <c r="F38" s="1"/>
      <c r="G38" s="30"/>
      <c r="J38" s="30"/>
    </row>
    <row r="39" spans="1:12" s="19" customFormat="1" ht="41.25" customHeight="1" x14ac:dyDescent="0.3">
      <c r="A39" s="3" t="s">
        <v>38</v>
      </c>
      <c r="B39" s="4" t="s">
        <v>39</v>
      </c>
      <c r="C39" s="5" t="s">
        <v>40</v>
      </c>
      <c r="D39" s="1"/>
      <c r="E39" s="5" t="s">
        <v>46</v>
      </c>
      <c r="F39" s="5" t="s">
        <v>47</v>
      </c>
      <c r="G39" s="30"/>
      <c r="J39" s="30"/>
    </row>
    <row r="40" spans="1:12" s="19" customFormat="1" ht="18.75" customHeight="1" x14ac:dyDescent="0.3">
      <c r="A40" s="16" t="s">
        <v>372</v>
      </c>
      <c r="B40" s="17" t="s">
        <v>373</v>
      </c>
      <c r="C40" s="18">
        <v>28.520000000000003</v>
      </c>
      <c r="D40" s="1"/>
      <c r="E40" s="26">
        <f>C40/10000</f>
        <v>2.8520000000000004E-3</v>
      </c>
      <c r="F40" s="27"/>
      <c r="G40" s="30"/>
      <c r="J40" s="30"/>
    </row>
    <row r="41" spans="1:12" s="19" customFormat="1" ht="18.75" customHeight="1" x14ac:dyDescent="0.3">
      <c r="A41" s="16" t="s">
        <v>374</v>
      </c>
      <c r="B41" s="17" t="s">
        <v>375</v>
      </c>
      <c r="C41" s="18">
        <v>29.96</v>
      </c>
      <c r="D41" s="1"/>
      <c r="E41" s="27"/>
      <c r="F41" s="27"/>
      <c r="G41" s="30"/>
      <c r="J41" s="30"/>
    </row>
    <row r="42" spans="1:12" ht="18.75" customHeight="1" x14ac:dyDescent="0.3">
      <c r="A42" s="16" t="s">
        <v>376</v>
      </c>
      <c r="B42" s="17" t="s">
        <v>377</v>
      </c>
      <c r="C42" s="18">
        <v>29.96</v>
      </c>
      <c r="E42" s="27"/>
      <c r="F42" s="27"/>
      <c r="G42" s="30"/>
      <c r="J42" s="30"/>
    </row>
    <row r="43" spans="1:12" ht="18.75" customHeight="1" x14ac:dyDescent="0.3">
      <c r="A43" s="16" t="s">
        <v>378</v>
      </c>
      <c r="B43" s="17" t="s">
        <v>379</v>
      </c>
      <c r="C43" s="18">
        <v>29.96</v>
      </c>
      <c r="E43" s="27"/>
      <c r="F43" s="27">
        <f>((C41/5000)*3)+E40</f>
        <v>2.0827999999999999E-2</v>
      </c>
      <c r="G43" s="30"/>
      <c r="J43" s="30"/>
    </row>
    <row r="44" spans="1:12" ht="18.75" customHeight="1" x14ac:dyDescent="0.3">
      <c r="A44" s="75" t="s">
        <v>44</v>
      </c>
      <c r="B44" s="75"/>
      <c r="C44" s="25">
        <f>SUM(C39:C43)</f>
        <v>118.4</v>
      </c>
      <c r="G44" s="30"/>
      <c r="I44" s="1"/>
      <c r="J44" s="30"/>
      <c r="K44" s="1"/>
      <c r="L44" s="1"/>
    </row>
    <row r="45" spans="1:12" ht="18.75" customHeight="1" x14ac:dyDescent="0.3">
      <c r="G45" s="30"/>
      <c r="I45" s="1"/>
      <c r="J45" s="30"/>
      <c r="K45" s="1"/>
      <c r="L45" s="1"/>
    </row>
    <row r="46" spans="1:12" ht="18.75" customHeight="1" x14ac:dyDescent="0.3">
      <c r="A46" s="2" t="s">
        <v>380</v>
      </c>
      <c r="G46" s="30"/>
      <c r="J46" s="30"/>
    </row>
    <row r="47" spans="1:12" ht="18.75" customHeight="1" x14ac:dyDescent="0.3">
      <c r="A47" s="14"/>
      <c r="B47" s="14"/>
      <c r="C47" s="15"/>
      <c r="G47" s="30"/>
      <c r="J47" s="30"/>
    </row>
    <row r="48" spans="1:12" ht="41.25" customHeight="1" x14ac:dyDescent="0.3">
      <c r="A48" s="3" t="s">
        <v>38</v>
      </c>
      <c r="B48" s="4" t="s">
        <v>39</v>
      </c>
      <c r="C48" s="5" t="s">
        <v>40</v>
      </c>
      <c r="E48" s="5" t="s">
        <v>46</v>
      </c>
      <c r="F48" s="5" t="s">
        <v>47</v>
      </c>
      <c r="G48" s="30"/>
      <c r="J48" s="30"/>
    </row>
    <row r="49" spans="1:12" ht="18.75" customHeight="1" x14ac:dyDescent="0.3">
      <c r="A49" s="16" t="s">
        <v>381</v>
      </c>
      <c r="B49" s="17" t="s">
        <v>382</v>
      </c>
      <c r="C49" s="18">
        <v>120.77000000000001</v>
      </c>
      <c r="E49" s="26">
        <f>C49/50000</f>
        <v>2.4154000000000003E-3</v>
      </c>
      <c r="F49" s="27"/>
      <c r="G49" s="30"/>
      <c r="J49" s="30"/>
    </row>
    <row r="50" spans="1:12" ht="18.75" customHeight="1" x14ac:dyDescent="0.3">
      <c r="A50" s="16" t="s">
        <v>383</v>
      </c>
      <c r="B50" s="17" t="s">
        <v>384</v>
      </c>
      <c r="C50" s="18">
        <v>86.36</v>
      </c>
      <c r="E50" s="27"/>
      <c r="F50" s="27"/>
      <c r="G50" s="30"/>
      <c r="J50" s="30"/>
    </row>
    <row r="51" spans="1:12" ht="18.75" customHeight="1" x14ac:dyDescent="0.3">
      <c r="A51" s="16" t="s">
        <v>385</v>
      </c>
      <c r="B51" s="17" t="s">
        <v>386</v>
      </c>
      <c r="C51" s="18">
        <v>86.36</v>
      </c>
      <c r="E51" s="27"/>
      <c r="F51" s="27"/>
      <c r="G51" s="30"/>
      <c r="J51" s="30"/>
    </row>
    <row r="52" spans="1:12" ht="18.75" customHeight="1" x14ac:dyDescent="0.3">
      <c r="A52" s="16" t="s">
        <v>387</v>
      </c>
      <c r="B52" s="17" t="s">
        <v>388</v>
      </c>
      <c r="C52" s="18">
        <v>86.36</v>
      </c>
      <c r="E52" s="27"/>
      <c r="F52" s="27">
        <f>((C50/20000)*3)+E49</f>
        <v>1.53694E-2</v>
      </c>
      <c r="G52" s="30"/>
      <c r="J52" s="30"/>
    </row>
    <row r="53" spans="1:12" ht="18.75" customHeight="1" x14ac:dyDescent="0.3">
      <c r="A53" s="75" t="s">
        <v>44</v>
      </c>
      <c r="B53" s="75"/>
      <c r="C53" s="25">
        <f>SUM(C48:C52)</f>
        <v>379.85</v>
      </c>
      <c r="G53" s="30"/>
      <c r="J53" s="30"/>
    </row>
    <row r="54" spans="1:12" ht="18.75" customHeight="1" x14ac:dyDescent="0.3">
      <c r="A54" s="13"/>
      <c r="G54" s="30"/>
      <c r="J54" s="30"/>
    </row>
    <row r="55" spans="1:12" ht="18.75" customHeight="1" x14ac:dyDescent="0.3">
      <c r="A55" s="13"/>
      <c r="G55" s="30"/>
      <c r="I55" s="1"/>
      <c r="J55" s="30"/>
      <c r="K55" s="1"/>
      <c r="L55" s="1"/>
    </row>
    <row r="56" spans="1:12" ht="18.75" customHeight="1" x14ac:dyDescent="0.3">
      <c r="G56" s="30"/>
      <c r="I56" s="1"/>
      <c r="J56" s="30"/>
      <c r="K56" s="1"/>
      <c r="L56" s="1"/>
    </row>
    <row r="57" spans="1:12" ht="18.75" customHeight="1" x14ac:dyDescent="0.3">
      <c r="G57" s="30"/>
      <c r="I57" s="1"/>
      <c r="J57" s="30"/>
      <c r="K57" s="1"/>
      <c r="L57" s="1"/>
    </row>
    <row r="58" spans="1:12" ht="18.75" customHeight="1" x14ac:dyDescent="0.3">
      <c r="B58" s="2"/>
      <c r="G58" s="30"/>
      <c r="I58" s="1"/>
      <c r="J58" s="30"/>
      <c r="K58" s="1"/>
      <c r="L58" s="1"/>
    </row>
    <row r="59" spans="1:12" ht="18.75" customHeight="1" x14ac:dyDescent="0.3">
      <c r="G59" s="30"/>
      <c r="I59" s="1"/>
      <c r="J59" s="30"/>
      <c r="K59" s="1"/>
      <c r="L59" s="1"/>
    </row>
    <row r="60" spans="1:12" ht="18.75" customHeight="1" x14ac:dyDescent="0.3">
      <c r="G60" s="30"/>
      <c r="I60" s="1"/>
      <c r="J60" s="30"/>
      <c r="K60" s="1"/>
      <c r="L60" s="1"/>
    </row>
    <row r="61" spans="1:12" ht="18.75" customHeight="1" x14ac:dyDescent="0.3">
      <c r="G61" s="30"/>
      <c r="I61" s="1"/>
      <c r="J61" s="30"/>
      <c r="K61" s="1"/>
      <c r="L61" s="1"/>
    </row>
    <row r="62" spans="1:12" ht="18.75" customHeight="1" x14ac:dyDescent="0.3">
      <c r="G62" s="30"/>
      <c r="I62" s="1"/>
      <c r="J62" s="30"/>
      <c r="K62" s="1"/>
      <c r="L62" s="1"/>
    </row>
    <row r="63" spans="1:12" ht="18.75" customHeight="1" x14ac:dyDescent="0.3">
      <c r="G63" s="30"/>
      <c r="I63" s="1"/>
      <c r="J63" s="30"/>
      <c r="K63" s="1"/>
      <c r="L63" s="1"/>
    </row>
    <row r="64" spans="1:12" ht="18.75" customHeight="1" x14ac:dyDescent="0.3">
      <c r="G64" s="30"/>
      <c r="I64" s="1"/>
      <c r="J64" s="30"/>
      <c r="K64" s="1"/>
      <c r="L64" s="1"/>
    </row>
    <row r="65" spans="1:12" ht="18.75" customHeight="1" x14ac:dyDescent="0.3">
      <c r="A65" s="2" t="s">
        <v>56</v>
      </c>
      <c r="B65" s="14"/>
      <c r="C65" s="15"/>
      <c r="D65" s="12"/>
      <c r="G65" s="30"/>
      <c r="I65" s="1"/>
      <c r="J65" s="30"/>
      <c r="K65" s="1"/>
      <c r="L65" s="1"/>
    </row>
    <row r="66" spans="1:12" ht="18.75" customHeight="1" x14ac:dyDescent="0.3">
      <c r="A66" s="14"/>
      <c r="B66" s="14"/>
      <c r="C66" s="15"/>
      <c r="D66" s="12"/>
      <c r="G66" s="30"/>
      <c r="I66" s="1"/>
      <c r="J66" s="30"/>
      <c r="K66" s="12"/>
      <c r="L66" s="1"/>
    </row>
    <row r="67" spans="1:12" ht="41.25" customHeight="1" x14ac:dyDescent="0.3">
      <c r="A67" s="3" t="s">
        <v>38</v>
      </c>
      <c r="B67" s="4" t="s">
        <v>39</v>
      </c>
      <c r="C67" s="5" t="s">
        <v>40</v>
      </c>
      <c r="D67" s="12"/>
      <c r="G67" s="30"/>
      <c r="I67" s="1"/>
      <c r="J67" s="30"/>
      <c r="L67" s="1"/>
    </row>
    <row r="68" spans="1:12" ht="18.75" customHeight="1" x14ac:dyDescent="0.3">
      <c r="A68" s="16" t="s">
        <v>389</v>
      </c>
      <c r="B68" s="17" t="s">
        <v>390</v>
      </c>
      <c r="C68" s="18">
        <v>89.156020942408389</v>
      </c>
      <c r="D68" s="12"/>
      <c r="G68" s="30"/>
      <c r="I68" s="1"/>
      <c r="J68" s="30"/>
      <c r="L68" s="1"/>
    </row>
    <row r="69" spans="1:12" ht="18.75" customHeight="1" x14ac:dyDescent="0.3">
      <c r="A69" s="16" t="s">
        <v>391</v>
      </c>
      <c r="B69" s="17" t="s">
        <v>392</v>
      </c>
      <c r="C69" s="18">
        <v>143.79895287958115</v>
      </c>
      <c r="D69" s="12"/>
      <c r="G69" s="30"/>
      <c r="I69" s="1"/>
      <c r="J69" s="30"/>
      <c r="K69" s="1"/>
      <c r="L69" s="1"/>
    </row>
    <row r="70" spans="1:12" ht="18.75" customHeight="1" x14ac:dyDescent="0.3">
      <c r="A70" s="16" t="s">
        <v>393</v>
      </c>
      <c r="B70" s="17" t="s">
        <v>394</v>
      </c>
      <c r="C70" s="18">
        <v>205.87225130890053</v>
      </c>
      <c r="D70" s="12"/>
      <c r="G70" s="30"/>
      <c r="I70" s="1"/>
      <c r="J70" s="30"/>
      <c r="K70" s="1"/>
      <c r="L70" s="1"/>
    </row>
    <row r="71" spans="1:12" ht="18.75" customHeight="1" x14ac:dyDescent="0.3">
      <c r="A71" s="9"/>
      <c r="C71" s="20"/>
      <c r="D71" s="12"/>
      <c r="E71" s="19"/>
      <c r="F71" s="19"/>
      <c r="G71" s="30"/>
      <c r="I71" s="1"/>
      <c r="J71" s="30"/>
      <c r="K71" s="1"/>
      <c r="L71" s="1"/>
    </row>
    <row r="72" spans="1:12" ht="18.75" customHeight="1" x14ac:dyDescent="0.3">
      <c r="A72" s="2" t="s">
        <v>67</v>
      </c>
      <c r="B72" s="14"/>
      <c r="C72" s="15"/>
      <c r="D72" s="12"/>
      <c r="G72" s="30"/>
      <c r="I72" s="1"/>
      <c r="J72" s="30"/>
      <c r="K72" s="1"/>
      <c r="L72" s="1"/>
    </row>
    <row r="73" spans="1:12" ht="18.75" customHeight="1" x14ac:dyDescent="0.3">
      <c r="A73" s="14"/>
      <c r="B73" s="14"/>
      <c r="C73" s="15"/>
      <c r="D73" s="12"/>
      <c r="G73" s="30"/>
      <c r="I73" s="1"/>
      <c r="J73" s="30"/>
      <c r="K73" s="1"/>
      <c r="L73" s="1"/>
    </row>
    <row r="74" spans="1:12" ht="41.25" customHeight="1" x14ac:dyDescent="0.3">
      <c r="A74" s="3" t="s">
        <v>38</v>
      </c>
      <c r="B74" s="4" t="s">
        <v>39</v>
      </c>
      <c r="C74" s="5" t="s">
        <v>40</v>
      </c>
      <c r="D74" s="12"/>
      <c r="G74" s="30"/>
      <c r="I74" s="1"/>
      <c r="J74" s="30"/>
      <c r="K74" s="1"/>
      <c r="L74" s="1"/>
    </row>
    <row r="75" spans="1:12" ht="18.75" customHeight="1" x14ac:dyDescent="0.3">
      <c r="A75" s="16" t="s">
        <v>395</v>
      </c>
      <c r="B75" s="17" t="s">
        <v>396</v>
      </c>
      <c r="C75" s="18">
        <v>53.53125</v>
      </c>
      <c r="D75" s="12"/>
      <c r="G75" s="30"/>
      <c r="I75" s="1"/>
      <c r="J75" s="30"/>
      <c r="K75" s="1"/>
      <c r="L75" s="1"/>
    </row>
    <row r="76" spans="1:12" ht="18.75" customHeight="1" x14ac:dyDescent="0.3">
      <c r="A76" s="16" t="s">
        <v>397</v>
      </c>
      <c r="B76" s="17" t="s">
        <v>398</v>
      </c>
      <c r="C76" s="18">
        <v>80.708333333333343</v>
      </c>
      <c r="D76" s="12"/>
      <c r="G76" s="30"/>
      <c r="I76" s="1"/>
      <c r="J76" s="30"/>
      <c r="K76" s="1"/>
      <c r="L76" s="1"/>
    </row>
    <row r="77" spans="1:12" ht="18.75" customHeight="1" x14ac:dyDescent="0.3">
      <c r="A77" s="16" t="s">
        <v>399</v>
      </c>
      <c r="B77" s="17" t="s">
        <v>400</v>
      </c>
      <c r="C77" s="18">
        <v>115.50000000000001</v>
      </c>
      <c r="D77" s="12"/>
      <c r="G77" s="30"/>
      <c r="I77" s="1"/>
      <c r="J77" s="30"/>
      <c r="K77" s="1"/>
      <c r="L77" s="1"/>
    </row>
    <row r="78" spans="1:12" ht="18.75" customHeight="1" x14ac:dyDescent="0.3">
      <c r="G78" s="30"/>
      <c r="I78" s="1"/>
      <c r="J78" s="30"/>
      <c r="K78" s="1"/>
      <c r="L78" s="1"/>
    </row>
    <row r="79" spans="1:12" ht="18.75" customHeight="1" x14ac:dyDescent="0.3">
      <c r="G79" s="30"/>
      <c r="J79" s="30"/>
    </row>
    <row r="80" spans="1:12" ht="18.75" customHeight="1" x14ac:dyDescent="0.3">
      <c r="A80" s="1" t="s">
        <v>165</v>
      </c>
      <c r="G80" s="30"/>
      <c r="J80" s="30"/>
    </row>
    <row r="81" spans="1:10" ht="18.75" customHeight="1" x14ac:dyDescent="0.3">
      <c r="G81" s="30"/>
      <c r="J81" s="30"/>
    </row>
    <row r="82" spans="1:10" ht="18.75" customHeight="1" x14ac:dyDescent="0.3">
      <c r="G82" s="30"/>
      <c r="J82" s="30"/>
    </row>
    <row r="83" spans="1:10" ht="18.75" customHeight="1" x14ac:dyDescent="0.3">
      <c r="G83" s="30"/>
      <c r="J83" s="30"/>
    </row>
    <row r="84" spans="1:10" ht="18.75" customHeight="1" x14ac:dyDescent="0.3">
      <c r="G84" s="30"/>
      <c r="J84" s="30"/>
    </row>
    <row r="85" spans="1:10" ht="18.75" customHeight="1" x14ac:dyDescent="0.3">
      <c r="G85" s="30"/>
      <c r="J85" s="30"/>
    </row>
    <row r="86" spans="1:10" ht="18.75" customHeight="1" x14ac:dyDescent="0.3">
      <c r="G86" s="30"/>
      <c r="J86" s="30"/>
    </row>
    <row r="87" spans="1:10" ht="18.75" customHeight="1" x14ac:dyDescent="0.3">
      <c r="G87" s="30"/>
      <c r="J87" s="30"/>
    </row>
    <row r="88" spans="1:10" ht="18.75" customHeight="1" x14ac:dyDescent="0.3">
      <c r="G88" s="30"/>
      <c r="J88" s="30"/>
    </row>
    <row r="89" spans="1:10" s="19" customFormat="1" ht="18.75" customHeight="1" x14ac:dyDescent="0.3">
      <c r="A89" s="1"/>
      <c r="B89" s="1"/>
      <c r="C89" s="1"/>
      <c r="D89" s="1"/>
      <c r="E89" s="1"/>
      <c r="F89" s="1"/>
      <c r="G89" s="30"/>
      <c r="J89" s="30"/>
    </row>
    <row r="90" spans="1:10" s="19" customFormat="1" ht="18.75" customHeight="1" x14ac:dyDescent="0.3">
      <c r="A90" s="1"/>
      <c r="B90" s="1"/>
      <c r="C90" s="1"/>
      <c r="D90" s="1"/>
      <c r="E90" s="1"/>
      <c r="F90" s="1"/>
      <c r="G90" s="30"/>
      <c r="J90" s="30"/>
    </row>
    <row r="91" spans="1:10" s="19" customFormat="1" ht="18.75" customHeight="1" x14ac:dyDescent="0.3">
      <c r="A91" s="1"/>
      <c r="B91" s="1"/>
      <c r="C91" s="1"/>
      <c r="D91" s="1"/>
      <c r="E91" s="1"/>
      <c r="F91" s="1"/>
      <c r="G91" s="30"/>
      <c r="J91" s="30"/>
    </row>
    <row r="92" spans="1:10" s="19" customFormat="1" x14ac:dyDescent="0.3">
      <c r="A92" s="1"/>
      <c r="B92" s="1"/>
      <c r="C92" s="1"/>
      <c r="D92" s="1"/>
      <c r="E92" s="1"/>
      <c r="F92" s="1"/>
      <c r="G92" s="30"/>
      <c r="J92" s="30"/>
    </row>
    <row r="93" spans="1:10" s="19" customFormat="1" x14ac:dyDescent="0.3">
      <c r="A93" s="1"/>
      <c r="B93" s="1"/>
      <c r="C93" s="1"/>
      <c r="D93" s="1"/>
      <c r="E93" s="1"/>
      <c r="F93" s="1"/>
      <c r="G93" s="30"/>
      <c r="J93" s="30"/>
    </row>
    <row r="94" spans="1:10" s="19" customFormat="1" x14ac:dyDescent="0.3">
      <c r="A94" s="1"/>
      <c r="B94" s="1"/>
      <c r="C94" s="1"/>
      <c r="D94" s="1"/>
      <c r="E94" s="1"/>
      <c r="F94" s="1"/>
      <c r="G94" s="30"/>
      <c r="J94" s="30"/>
    </row>
    <row r="95" spans="1:10" s="19" customFormat="1" x14ac:dyDescent="0.3">
      <c r="A95" s="1"/>
      <c r="B95" s="1"/>
      <c r="C95" s="1"/>
      <c r="D95" s="1"/>
      <c r="E95" s="1"/>
      <c r="F95" s="1"/>
      <c r="G95" s="30"/>
      <c r="J95" s="30"/>
    </row>
    <row r="96" spans="1:10" s="19" customFormat="1" x14ac:dyDescent="0.3">
      <c r="A96" s="1"/>
      <c r="B96" s="1"/>
      <c r="C96" s="1"/>
      <c r="D96" s="1"/>
      <c r="E96" s="1"/>
      <c r="F96" s="1"/>
      <c r="G96" s="30"/>
      <c r="J96" s="30"/>
    </row>
    <row r="97" spans="1:10" s="19" customFormat="1" x14ac:dyDescent="0.3">
      <c r="A97" s="1"/>
      <c r="B97" s="1"/>
      <c r="C97" s="1"/>
      <c r="D97" s="1"/>
      <c r="E97" s="1"/>
      <c r="F97" s="1"/>
      <c r="G97" s="30"/>
      <c r="J97" s="30"/>
    </row>
    <row r="98" spans="1:10" s="19" customFormat="1" x14ac:dyDescent="0.3">
      <c r="A98" s="1"/>
      <c r="B98" s="1"/>
      <c r="C98" s="1"/>
      <c r="D98" s="1"/>
      <c r="E98" s="1"/>
      <c r="F98" s="1"/>
      <c r="G98" s="30"/>
      <c r="J98" s="30"/>
    </row>
    <row r="99" spans="1:10" s="19" customFormat="1" x14ac:dyDescent="0.3">
      <c r="A99" s="1"/>
      <c r="B99" s="1"/>
      <c r="C99" s="1"/>
      <c r="D99" s="1"/>
      <c r="E99" s="1"/>
      <c r="F99" s="1"/>
      <c r="G99" s="30"/>
      <c r="J99" s="30"/>
    </row>
    <row r="100" spans="1:10" s="19" customFormat="1" x14ac:dyDescent="0.3">
      <c r="A100" s="1"/>
      <c r="B100" s="1"/>
      <c r="C100" s="1"/>
      <c r="D100" s="1"/>
      <c r="E100" s="1"/>
      <c r="F100" s="1"/>
      <c r="G100" s="30"/>
      <c r="J100" s="30"/>
    </row>
    <row r="101" spans="1:10" s="19" customFormat="1" x14ac:dyDescent="0.3">
      <c r="A101" s="1"/>
      <c r="B101" s="1"/>
      <c r="C101" s="1"/>
      <c r="D101" s="1"/>
      <c r="E101" s="1"/>
      <c r="F101" s="1"/>
      <c r="G101" s="30"/>
      <c r="J101" s="30"/>
    </row>
    <row r="102" spans="1:10" s="19" customFormat="1" x14ac:dyDescent="0.3">
      <c r="A102" s="1"/>
      <c r="B102" s="1"/>
      <c r="C102" s="1"/>
      <c r="D102" s="1"/>
      <c r="E102" s="1"/>
      <c r="F102" s="1"/>
      <c r="G102" s="30"/>
      <c r="J102" s="30"/>
    </row>
    <row r="103" spans="1:10" s="19" customFormat="1" x14ac:dyDescent="0.3">
      <c r="A103" s="1"/>
      <c r="B103" s="1"/>
      <c r="C103" s="1"/>
      <c r="D103" s="1"/>
      <c r="E103" s="1"/>
      <c r="F103" s="1"/>
      <c r="G103" s="30"/>
      <c r="J103" s="30"/>
    </row>
    <row r="104" spans="1:10" s="19" customFormat="1" x14ac:dyDescent="0.3">
      <c r="A104" s="1"/>
      <c r="B104" s="1"/>
      <c r="C104" s="1"/>
      <c r="D104" s="1"/>
      <c r="E104" s="1"/>
      <c r="F104" s="1"/>
      <c r="G104" s="30"/>
      <c r="J104" s="30"/>
    </row>
    <row r="105" spans="1:10" s="19" customFormat="1" x14ac:dyDescent="0.3">
      <c r="A105" s="1"/>
      <c r="B105" s="1"/>
      <c r="C105" s="1"/>
      <c r="D105" s="1"/>
      <c r="E105" s="1"/>
      <c r="F105" s="1"/>
      <c r="G105" s="30"/>
      <c r="J105" s="30"/>
    </row>
    <row r="106" spans="1:10" s="19" customFormat="1" x14ac:dyDescent="0.3">
      <c r="A106" s="1"/>
      <c r="B106" s="1"/>
      <c r="C106" s="1"/>
      <c r="D106" s="1"/>
      <c r="E106" s="1"/>
      <c r="F106" s="1"/>
      <c r="G106" s="30"/>
      <c r="J106" s="30"/>
    </row>
    <row r="107" spans="1:10" s="19" customFormat="1" x14ac:dyDescent="0.3">
      <c r="A107" s="1"/>
      <c r="B107" s="1"/>
      <c r="C107" s="1"/>
      <c r="D107" s="1"/>
      <c r="E107" s="1"/>
      <c r="F107" s="1"/>
      <c r="G107" s="30"/>
      <c r="J107" s="30"/>
    </row>
    <row r="108" spans="1:10" s="19" customFormat="1" x14ac:dyDescent="0.3">
      <c r="A108" s="1"/>
      <c r="B108" s="1"/>
      <c r="C108" s="1"/>
      <c r="D108" s="1"/>
      <c r="E108" s="1"/>
      <c r="F108" s="1"/>
      <c r="G108" s="30"/>
      <c r="J108" s="30"/>
    </row>
    <row r="109" spans="1:10" s="19" customFormat="1" x14ac:dyDescent="0.3">
      <c r="A109" s="1"/>
      <c r="B109" s="1"/>
      <c r="C109" s="1"/>
      <c r="D109" s="1"/>
      <c r="E109" s="1"/>
      <c r="F109" s="1"/>
      <c r="G109" s="30"/>
      <c r="J109" s="30"/>
    </row>
    <row r="110" spans="1:10" s="19" customFormat="1" x14ac:dyDescent="0.3">
      <c r="A110" s="1"/>
      <c r="B110" s="1"/>
      <c r="C110" s="1"/>
      <c r="D110" s="1"/>
      <c r="E110" s="1"/>
      <c r="F110" s="1"/>
      <c r="G110" s="30"/>
      <c r="J110" s="30"/>
    </row>
    <row r="111" spans="1:10" s="19" customFormat="1" x14ac:dyDescent="0.3">
      <c r="A111" s="1"/>
      <c r="B111" s="1"/>
      <c r="C111" s="1"/>
      <c r="D111" s="1"/>
      <c r="E111" s="1"/>
      <c r="F111" s="1"/>
      <c r="G111" s="30"/>
      <c r="J111" s="30"/>
    </row>
    <row r="112" spans="1:10" s="19" customFormat="1" x14ac:dyDescent="0.3">
      <c r="A112" s="1"/>
      <c r="B112" s="1"/>
      <c r="C112" s="1"/>
      <c r="D112" s="1"/>
      <c r="E112" s="1"/>
      <c r="F112" s="1"/>
      <c r="G112" s="30"/>
      <c r="J112" s="30"/>
    </row>
    <row r="113" spans="1:10" s="19" customFormat="1" x14ac:dyDescent="0.3">
      <c r="A113" s="1"/>
      <c r="B113" s="1"/>
      <c r="C113" s="1"/>
      <c r="D113" s="1"/>
      <c r="E113" s="1"/>
      <c r="F113" s="1"/>
      <c r="G113" s="30"/>
      <c r="J113" s="30"/>
    </row>
    <row r="114" spans="1:10" s="19" customFormat="1" x14ac:dyDescent="0.3">
      <c r="A114" s="1"/>
      <c r="B114" s="1"/>
      <c r="C114" s="1"/>
      <c r="D114" s="1"/>
      <c r="E114" s="1"/>
      <c r="F114" s="1"/>
      <c r="G114" s="30"/>
      <c r="J114" s="30"/>
    </row>
    <row r="115" spans="1:10" s="19" customFormat="1" x14ac:dyDescent="0.3">
      <c r="A115" s="1"/>
      <c r="B115" s="1"/>
      <c r="C115" s="1"/>
      <c r="D115" s="1"/>
      <c r="E115" s="1"/>
      <c r="F115" s="1"/>
      <c r="G115" s="30"/>
      <c r="J115" s="30"/>
    </row>
    <row r="116" spans="1:10" s="19" customFormat="1" x14ac:dyDescent="0.3">
      <c r="A116" s="1"/>
      <c r="B116" s="1"/>
      <c r="C116" s="1"/>
      <c r="D116" s="1"/>
      <c r="E116" s="1"/>
      <c r="F116" s="1"/>
      <c r="G116" s="30"/>
      <c r="J116" s="30"/>
    </row>
    <row r="117" spans="1:10" s="19" customFormat="1" x14ac:dyDescent="0.3">
      <c r="A117" s="1"/>
      <c r="B117" s="1"/>
      <c r="C117" s="1"/>
      <c r="D117" s="1"/>
      <c r="E117" s="1"/>
      <c r="F117" s="1"/>
      <c r="G117" s="30"/>
      <c r="J117" s="30"/>
    </row>
    <row r="118" spans="1:10" s="19" customFormat="1" x14ac:dyDescent="0.3">
      <c r="A118" s="1"/>
      <c r="B118" s="1"/>
      <c r="C118" s="1"/>
      <c r="D118" s="1"/>
      <c r="E118" s="1"/>
      <c r="F118" s="1"/>
      <c r="G118" s="30"/>
      <c r="J118" s="30"/>
    </row>
    <row r="119" spans="1:10" s="19" customFormat="1" x14ac:dyDescent="0.3">
      <c r="A119" s="1"/>
      <c r="B119" s="1"/>
      <c r="C119" s="1"/>
      <c r="D119" s="1"/>
      <c r="E119" s="1"/>
      <c r="F119" s="1"/>
      <c r="G119" s="30"/>
      <c r="J119" s="30"/>
    </row>
    <row r="120" spans="1:10" s="19" customFormat="1" x14ac:dyDescent="0.3">
      <c r="A120" s="1"/>
      <c r="B120" s="1"/>
      <c r="C120" s="1"/>
      <c r="D120" s="1"/>
      <c r="E120" s="1"/>
      <c r="F120" s="1"/>
      <c r="G120" s="30"/>
      <c r="J120" s="30"/>
    </row>
    <row r="121" spans="1:10" s="19" customFormat="1" x14ac:dyDescent="0.3">
      <c r="A121" s="1"/>
      <c r="B121" s="1"/>
      <c r="C121" s="1"/>
      <c r="D121" s="1"/>
      <c r="E121" s="1"/>
      <c r="F121" s="1"/>
      <c r="G121" s="30"/>
      <c r="J121" s="30"/>
    </row>
    <row r="122" spans="1:10" s="19" customFormat="1" x14ac:dyDescent="0.3">
      <c r="A122" s="1"/>
      <c r="B122" s="1"/>
      <c r="C122" s="1"/>
      <c r="D122" s="1"/>
      <c r="E122" s="1"/>
      <c r="F122" s="1"/>
      <c r="G122" s="30"/>
      <c r="J122" s="30"/>
    </row>
    <row r="123" spans="1:10" s="19" customFormat="1" x14ac:dyDescent="0.3">
      <c r="A123" s="1"/>
      <c r="B123" s="1"/>
      <c r="C123" s="1"/>
      <c r="D123" s="1"/>
      <c r="E123" s="1"/>
      <c r="F123" s="1"/>
      <c r="G123" s="30"/>
      <c r="J123" s="30"/>
    </row>
    <row r="124" spans="1:10" s="19" customFormat="1" x14ac:dyDescent="0.3">
      <c r="A124" s="1"/>
      <c r="B124" s="1"/>
      <c r="C124" s="1"/>
      <c r="D124" s="1"/>
      <c r="E124" s="1"/>
      <c r="F124" s="1"/>
      <c r="G124" s="30"/>
      <c r="J124" s="30"/>
    </row>
    <row r="125" spans="1:10" s="19" customFormat="1" x14ac:dyDescent="0.3">
      <c r="A125" s="1"/>
      <c r="B125" s="1"/>
      <c r="C125" s="1"/>
      <c r="D125" s="1"/>
      <c r="E125" s="1"/>
      <c r="F125" s="1"/>
      <c r="G125" s="30"/>
      <c r="J125" s="30"/>
    </row>
    <row r="126" spans="1:10" s="19" customFormat="1" x14ac:dyDescent="0.3">
      <c r="A126" s="1"/>
      <c r="B126" s="1"/>
      <c r="C126" s="1"/>
      <c r="D126" s="1"/>
      <c r="E126" s="1"/>
      <c r="F126" s="1"/>
      <c r="G126" s="30"/>
      <c r="J126" s="30"/>
    </row>
    <row r="127" spans="1:10" s="19" customFormat="1" x14ac:dyDescent="0.3">
      <c r="A127" s="1"/>
      <c r="B127" s="1"/>
      <c r="C127" s="1"/>
      <c r="D127" s="1"/>
      <c r="E127" s="1"/>
      <c r="F127" s="1"/>
      <c r="G127" s="30"/>
      <c r="J127" s="30"/>
    </row>
    <row r="128" spans="1:10" s="19" customFormat="1" x14ac:dyDescent="0.3">
      <c r="A128" s="1"/>
      <c r="B128" s="1"/>
      <c r="C128" s="1"/>
      <c r="D128" s="1"/>
      <c r="E128" s="1"/>
      <c r="F128" s="1"/>
      <c r="G128" s="30"/>
      <c r="J128" s="30"/>
    </row>
    <row r="129" spans="1:10" s="19" customFormat="1" x14ac:dyDescent="0.3">
      <c r="A129" s="1"/>
      <c r="B129" s="1"/>
      <c r="C129" s="1"/>
      <c r="D129" s="1"/>
      <c r="E129" s="1"/>
      <c r="F129" s="1"/>
      <c r="G129" s="30"/>
      <c r="J129" s="30"/>
    </row>
    <row r="130" spans="1:10" s="19" customFormat="1" x14ac:dyDescent="0.3">
      <c r="A130" s="1"/>
      <c r="B130" s="1"/>
      <c r="C130" s="1"/>
      <c r="D130" s="1"/>
      <c r="E130" s="1"/>
      <c r="F130" s="1"/>
      <c r="G130" s="30"/>
      <c r="J130" s="30"/>
    </row>
    <row r="131" spans="1:10" s="19" customFormat="1" x14ac:dyDescent="0.3">
      <c r="A131" s="1"/>
      <c r="B131" s="1"/>
      <c r="C131" s="1"/>
      <c r="D131" s="1"/>
      <c r="E131" s="1"/>
      <c r="F131" s="1"/>
      <c r="G131" s="30"/>
      <c r="J131" s="30"/>
    </row>
    <row r="132" spans="1:10" s="19" customFormat="1" x14ac:dyDescent="0.3">
      <c r="A132" s="1"/>
      <c r="B132" s="1"/>
      <c r="C132" s="1"/>
      <c r="D132" s="1"/>
      <c r="E132" s="1"/>
      <c r="F132" s="1"/>
      <c r="G132" s="30"/>
      <c r="J132" s="30"/>
    </row>
    <row r="133" spans="1:10" s="19" customFormat="1" x14ac:dyDescent="0.3">
      <c r="A133" s="1"/>
      <c r="B133" s="1"/>
      <c r="C133" s="1"/>
      <c r="D133" s="1"/>
      <c r="E133" s="1"/>
      <c r="F133" s="1"/>
      <c r="G133" s="30"/>
      <c r="J133" s="30"/>
    </row>
    <row r="134" spans="1:10" s="19" customFormat="1" x14ac:dyDescent="0.3">
      <c r="A134" s="1"/>
      <c r="B134" s="1"/>
      <c r="C134" s="1"/>
      <c r="D134" s="1"/>
      <c r="E134" s="1"/>
      <c r="F134" s="1"/>
      <c r="G134" s="30"/>
      <c r="J134" s="30"/>
    </row>
    <row r="135" spans="1:10" s="19" customFormat="1" x14ac:dyDescent="0.3">
      <c r="A135" s="1"/>
      <c r="B135" s="1"/>
      <c r="C135" s="1"/>
      <c r="D135" s="1"/>
      <c r="E135" s="1"/>
      <c r="F135" s="1"/>
      <c r="G135" s="30"/>
      <c r="J135" s="30"/>
    </row>
    <row r="136" spans="1:10" s="19" customFormat="1" x14ac:dyDescent="0.3">
      <c r="A136" s="1"/>
      <c r="B136" s="1"/>
      <c r="C136" s="1"/>
      <c r="D136" s="1"/>
      <c r="E136" s="1"/>
      <c r="F136" s="1"/>
      <c r="G136" s="30"/>
      <c r="J136" s="30"/>
    </row>
    <row r="137" spans="1:10" s="19" customFormat="1" x14ac:dyDescent="0.3">
      <c r="A137" s="1"/>
      <c r="B137" s="1"/>
      <c r="C137" s="1"/>
      <c r="D137" s="1"/>
      <c r="E137" s="1"/>
      <c r="F137" s="1"/>
      <c r="G137" s="30"/>
      <c r="J137" s="30"/>
    </row>
  </sheetData>
  <mergeCells count="9">
    <mergeCell ref="A44:B44"/>
    <mergeCell ref="A53:B53"/>
    <mergeCell ref="A1:F1"/>
    <mergeCell ref="H1:I1"/>
    <mergeCell ref="K1:L1"/>
    <mergeCell ref="A5:F5"/>
    <mergeCell ref="A17:B17"/>
    <mergeCell ref="A25:B25"/>
    <mergeCell ref="A34:B34"/>
  </mergeCells>
  <hyperlinks>
    <hyperlink ref="K1:L1" location="'Tarif Top Partners OP'!A1" display="&lt; Retour Sommaire" xr:uid="{E3042AC9-D92E-4795-9071-B304FFD27824}"/>
    <hyperlink ref="H1:I1" location="'Options et Consos C800'!A1" display="Options EM/EP-C800R" xr:uid="{C4E7C33C-7461-4E2F-AD27-04663D864AC9}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0D88B-5978-4A3F-890A-7FC9B967B2E5}">
  <sheetPr>
    <tabColor theme="9" tint="-0.499984740745262"/>
  </sheetPr>
  <dimension ref="A1:N138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78.88671875" style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x14ac:dyDescent="0.3">
      <c r="G2" s="19"/>
      <c r="H2" s="19"/>
      <c r="I2" s="19"/>
      <c r="J2" s="19"/>
      <c r="K2" s="19"/>
      <c r="L2" s="19"/>
      <c r="M2" s="19"/>
    </row>
    <row r="3" spans="1:14" x14ac:dyDescent="0.3">
      <c r="G3" s="19"/>
      <c r="H3" s="19"/>
      <c r="I3" s="19"/>
      <c r="J3" s="19"/>
      <c r="K3" s="19"/>
      <c r="L3" s="19"/>
      <c r="M3" s="19"/>
    </row>
    <row r="4" spans="1:14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93" t="s">
        <v>404</v>
      </c>
      <c r="B5" s="94"/>
      <c r="C5" s="94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>
      <c r="A7" s="2" t="s">
        <v>297</v>
      </c>
    </row>
    <row r="8" spans="1:14" ht="18.75" customHeight="1" x14ac:dyDescent="0.3"/>
    <row r="9" spans="1:14" ht="41.25" customHeight="1" x14ac:dyDescent="0.3">
      <c r="A9" s="3" t="s">
        <v>38</v>
      </c>
      <c r="B9" s="4" t="s">
        <v>39</v>
      </c>
      <c r="C9" s="5" t="s">
        <v>40</v>
      </c>
      <c r="D9" s="30"/>
    </row>
    <row r="10" spans="1:14" ht="18.75" customHeight="1" x14ac:dyDescent="0.3">
      <c r="A10" s="16" t="s">
        <v>367</v>
      </c>
      <c r="B10" s="17" t="s">
        <v>368</v>
      </c>
      <c r="C10" s="18">
        <v>122.88770053475938</v>
      </c>
    </row>
    <row r="11" spans="1:14" ht="18.75" customHeight="1" x14ac:dyDescent="0.3">
      <c r="A11" s="16">
        <v>7112284</v>
      </c>
      <c r="B11" s="17" t="s">
        <v>405</v>
      </c>
      <c r="C11" s="18">
        <v>152.25882352941179</v>
      </c>
    </row>
    <row r="12" spans="1:14" ht="18.75" customHeight="1" x14ac:dyDescent="0.3">
      <c r="A12" s="16">
        <v>7112285</v>
      </c>
      <c r="B12" s="17" t="s">
        <v>406</v>
      </c>
      <c r="C12" s="18">
        <v>133.55935828877006</v>
      </c>
    </row>
    <row r="13" spans="1:14" ht="18.75" customHeight="1" x14ac:dyDescent="0.3">
      <c r="A13" s="16">
        <v>7112286</v>
      </c>
      <c r="B13" s="17" t="s">
        <v>407</v>
      </c>
      <c r="C13" s="18">
        <v>116.26524064171122</v>
      </c>
    </row>
    <row r="14" spans="1:14" ht="18.75" customHeight="1" x14ac:dyDescent="0.3">
      <c r="A14" s="16" t="s">
        <v>408</v>
      </c>
      <c r="B14" s="17" t="s">
        <v>210</v>
      </c>
      <c r="C14" s="18">
        <v>30</v>
      </c>
    </row>
    <row r="15" spans="1:14" ht="18.75" customHeight="1" x14ac:dyDescent="0.3">
      <c r="A15" s="16" t="s">
        <v>220</v>
      </c>
      <c r="B15" s="17" t="s">
        <v>221</v>
      </c>
      <c r="C15" s="18">
        <v>116.54450261780104</v>
      </c>
    </row>
    <row r="16" spans="1:14" ht="18.75" customHeight="1" x14ac:dyDescent="0.3"/>
    <row r="17" spans="1:14" ht="18.75" customHeight="1" x14ac:dyDescent="0.3"/>
    <row r="18" spans="1:14" ht="18.75" customHeight="1" x14ac:dyDescent="0.3">
      <c r="A18" s="2" t="s">
        <v>118</v>
      </c>
    </row>
    <row r="19" spans="1:14" s="19" customFormat="1" ht="18.75" customHeight="1" x14ac:dyDescent="0.3">
      <c r="A19" s="1"/>
      <c r="B19" s="1"/>
      <c r="C19" s="1"/>
      <c r="D19" s="1"/>
      <c r="G19" s="1"/>
      <c r="H19" s="1"/>
      <c r="I19" s="1"/>
      <c r="J19" s="1"/>
      <c r="K19" s="1"/>
      <c r="L19" s="1"/>
      <c r="M19" s="1"/>
      <c r="N19" s="1"/>
    </row>
    <row r="20" spans="1:14" s="19" customFormat="1" ht="41.25" customHeight="1" x14ac:dyDescent="0.3">
      <c r="A20" s="3" t="s">
        <v>38</v>
      </c>
      <c r="B20" s="4" t="s">
        <v>39</v>
      </c>
      <c r="C20" s="5" t="s">
        <v>40</v>
      </c>
      <c r="D20" s="1"/>
      <c r="G20" s="1"/>
      <c r="H20" s="1"/>
      <c r="I20" s="1"/>
      <c r="J20" s="1"/>
      <c r="K20" s="1"/>
      <c r="L20" s="1"/>
      <c r="M20" s="1"/>
      <c r="N20" s="1"/>
    </row>
    <row r="21" spans="1:14" s="19" customFormat="1" ht="18.75" hidden="1" customHeight="1" x14ac:dyDescent="0.3">
      <c r="A21" s="16" t="s">
        <v>409</v>
      </c>
      <c r="B21" s="17" t="s">
        <v>410</v>
      </c>
      <c r="C21" s="18">
        <v>27.191623036649219</v>
      </c>
      <c r="D21" s="1"/>
      <c r="G21" s="1"/>
      <c r="H21" s="1"/>
      <c r="I21" s="1"/>
      <c r="J21" s="1"/>
      <c r="K21" s="1"/>
      <c r="L21" s="1"/>
      <c r="M21" s="1"/>
      <c r="N21" s="1"/>
    </row>
    <row r="22" spans="1:14" s="19" customFormat="1" ht="18.75" hidden="1" customHeight="1" x14ac:dyDescent="0.3">
      <c r="A22" s="16" t="s">
        <v>411</v>
      </c>
      <c r="B22" s="17" t="s">
        <v>412</v>
      </c>
      <c r="C22" s="18">
        <v>28.575916230366495</v>
      </c>
      <c r="D22" s="1"/>
      <c r="G22" s="1"/>
      <c r="H22" s="1"/>
      <c r="I22" s="1"/>
      <c r="J22" s="1"/>
      <c r="K22" s="1"/>
      <c r="L22" s="1"/>
      <c r="M22" s="1"/>
      <c r="N22" s="1"/>
    </row>
    <row r="23" spans="1:14" s="19" customFormat="1" ht="18.75" hidden="1" customHeight="1" x14ac:dyDescent="0.3">
      <c r="A23" s="16" t="s">
        <v>413</v>
      </c>
      <c r="B23" s="17" t="s">
        <v>414</v>
      </c>
      <c r="C23" s="18">
        <v>28.575916230366495</v>
      </c>
      <c r="D23" s="1"/>
      <c r="G23" s="1"/>
      <c r="H23" s="1"/>
      <c r="I23" s="1"/>
      <c r="J23" s="1"/>
      <c r="K23" s="1"/>
      <c r="L23" s="1"/>
      <c r="M23" s="1"/>
      <c r="N23" s="1"/>
    </row>
    <row r="24" spans="1:14" s="19" customFormat="1" ht="18.75" hidden="1" customHeight="1" x14ac:dyDescent="0.3">
      <c r="A24" s="16" t="s">
        <v>415</v>
      </c>
      <c r="B24" s="17" t="s">
        <v>416</v>
      </c>
      <c r="C24" s="18">
        <v>28.575916230366495</v>
      </c>
      <c r="D24" s="1"/>
      <c r="G24" s="1"/>
      <c r="H24" s="1"/>
      <c r="I24" s="1"/>
      <c r="J24" s="1"/>
      <c r="K24" s="1"/>
      <c r="L24" s="1"/>
      <c r="M24" s="1"/>
      <c r="N24" s="1"/>
    </row>
    <row r="25" spans="1:14" s="19" customFormat="1" ht="18.75" hidden="1" customHeight="1" x14ac:dyDescent="0.3">
      <c r="A25" s="16" t="s">
        <v>417</v>
      </c>
      <c r="B25" s="17" t="s">
        <v>418</v>
      </c>
      <c r="C25" s="18">
        <v>115.02617801047121</v>
      </c>
      <c r="D25" s="1"/>
      <c r="G25" s="1"/>
      <c r="H25" s="1"/>
      <c r="I25" s="1"/>
      <c r="J25" s="1"/>
      <c r="K25" s="1"/>
      <c r="L25" s="1"/>
      <c r="M25" s="1"/>
      <c r="N25" s="1"/>
    </row>
    <row r="26" spans="1:14" s="19" customFormat="1" ht="18.75" hidden="1" customHeight="1" x14ac:dyDescent="0.3">
      <c r="A26" s="16" t="s">
        <v>419</v>
      </c>
      <c r="B26" s="17" t="s">
        <v>420</v>
      </c>
      <c r="C26" s="18">
        <v>82.272251308900536</v>
      </c>
      <c r="D26" s="1"/>
      <c r="G26" s="1"/>
      <c r="H26" s="1"/>
      <c r="I26" s="1"/>
      <c r="J26" s="1"/>
      <c r="K26" s="1"/>
      <c r="L26" s="1"/>
      <c r="M26" s="1"/>
      <c r="N26" s="1"/>
    </row>
    <row r="27" spans="1:14" s="19" customFormat="1" ht="18.75" hidden="1" customHeight="1" x14ac:dyDescent="0.3">
      <c r="A27" s="16" t="s">
        <v>421</v>
      </c>
      <c r="B27" s="17" t="s">
        <v>422</v>
      </c>
      <c r="C27" s="18">
        <v>82.272251308900536</v>
      </c>
      <c r="D27" s="1"/>
      <c r="G27" s="1"/>
      <c r="H27" s="1"/>
      <c r="I27" s="1"/>
      <c r="J27" s="1"/>
      <c r="K27" s="1"/>
      <c r="L27" s="1"/>
      <c r="M27" s="1"/>
      <c r="N27" s="1"/>
    </row>
    <row r="28" spans="1:14" s="19" customFormat="1" ht="18.75" hidden="1" customHeight="1" x14ac:dyDescent="0.3">
      <c r="A28" s="16" t="s">
        <v>423</v>
      </c>
      <c r="B28" s="17" t="s">
        <v>424</v>
      </c>
      <c r="C28" s="18">
        <v>82.272251308900536</v>
      </c>
      <c r="D28" s="1"/>
      <c r="G28" s="1"/>
      <c r="H28" s="1"/>
      <c r="I28" s="1"/>
      <c r="J28" s="1"/>
      <c r="K28" s="1"/>
      <c r="L28" s="1"/>
      <c r="M28" s="1"/>
      <c r="N28" s="1"/>
    </row>
    <row r="29" spans="1:14" s="19" customFormat="1" ht="18.75" customHeight="1" x14ac:dyDescent="0.3">
      <c r="A29" s="16" t="s">
        <v>425</v>
      </c>
      <c r="B29" s="17" t="s">
        <v>426</v>
      </c>
      <c r="C29" s="18">
        <v>15.706806282722516</v>
      </c>
      <c r="D29" s="1"/>
      <c r="G29" s="1"/>
      <c r="H29" s="1"/>
      <c r="I29" s="1"/>
      <c r="J29" s="1"/>
      <c r="K29" s="1"/>
      <c r="L29" s="1"/>
      <c r="M29" s="1"/>
      <c r="N29" s="1"/>
    </row>
    <row r="30" spans="1:14" s="19" customFormat="1" ht="18.75" customHeight="1" x14ac:dyDescent="0.3">
      <c r="A30" s="16" t="s">
        <v>427</v>
      </c>
      <c r="B30" s="17" t="s">
        <v>428</v>
      </c>
      <c r="C30" s="18">
        <v>10.467015706806286</v>
      </c>
      <c r="D30" s="1"/>
      <c r="G30" s="1"/>
      <c r="H30" s="1"/>
      <c r="I30" s="1"/>
      <c r="J30" s="1"/>
      <c r="K30" s="1"/>
      <c r="L30" s="1"/>
      <c r="M30" s="1"/>
      <c r="N30" s="1"/>
    </row>
    <row r="31" spans="1:14" s="19" customFormat="1" ht="18.75" customHeight="1" x14ac:dyDescent="0.3">
      <c r="A31" s="16" t="s">
        <v>429</v>
      </c>
      <c r="B31" s="17" t="s">
        <v>430</v>
      </c>
      <c r="C31" s="18">
        <v>10.467015706806286</v>
      </c>
      <c r="D31" s="1"/>
      <c r="G31" s="1"/>
      <c r="H31" s="1"/>
      <c r="I31" s="1"/>
      <c r="J31" s="1"/>
      <c r="K31" s="1"/>
      <c r="L31" s="1"/>
      <c r="M31" s="1"/>
      <c r="N31" s="1"/>
    </row>
    <row r="32" spans="1:14" s="19" customFormat="1" ht="18.75" customHeight="1" x14ac:dyDescent="0.3">
      <c r="A32" s="1"/>
      <c r="B32" s="1"/>
      <c r="C32" s="1"/>
      <c r="D32" s="1"/>
      <c r="G32" s="1"/>
      <c r="H32" s="1"/>
      <c r="I32" s="1"/>
      <c r="J32" s="1"/>
      <c r="K32" s="1"/>
      <c r="L32" s="1"/>
      <c r="M32" s="1"/>
      <c r="N32" s="1"/>
    </row>
    <row r="33" spans="1:14" s="19" customFormat="1" ht="18.75" customHeight="1" x14ac:dyDescent="0.3">
      <c r="A33" s="9"/>
      <c r="B33" s="1"/>
      <c r="C33" s="1"/>
      <c r="D33" s="1"/>
      <c r="G33" s="1"/>
      <c r="H33" s="1"/>
      <c r="I33" s="1"/>
      <c r="J33" s="1"/>
      <c r="K33" s="1"/>
      <c r="L33" s="1"/>
      <c r="M33" s="1"/>
      <c r="N33" s="1"/>
    </row>
    <row r="34" spans="1:14" s="19" customFormat="1" ht="18.75" customHeight="1" x14ac:dyDescent="0.3">
      <c r="A34" s="9" t="s">
        <v>431</v>
      </c>
      <c r="B34" s="1"/>
      <c r="C34" s="1"/>
      <c r="D34" s="1"/>
      <c r="G34" s="1"/>
      <c r="H34" s="1"/>
      <c r="I34" s="1"/>
      <c r="J34" s="1"/>
      <c r="K34" s="1"/>
      <c r="L34" s="1"/>
      <c r="M34" s="1"/>
      <c r="N34" s="1"/>
    </row>
    <row r="35" spans="1:14" s="19" customFormat="1" ht="18.75" customHeight="1" x14ac:dyDescent="0.3">
      <c r="A35" s="1" t="s">
        <v>432</v>
      </c>
      <c r="B35" s="1"/>
      <c r="C35" s="1"/>
      <c r="D35" s="1"/>
      <c r="G35" s="1"/>
      <c r="H35" s="1"/>
      <c r="I35" s="1"/>
      <c r="J35" s="1"/>
      <c r="K35" s="1"/>
      <c r="L35" s="1"/>
      <c r="M35" s="1"/>
      <c r="N35" s="1"/>
    </row>
    <row r="36" spans="1:14" s="19" customFormat="1" ht="18.75" customHeight="1" x14ac:dyDescent="0.3">
      <c r="A36" s="1" t="s">
        <v>433</v>
      </c>
      <c r="B36" s="1"/>
      <c r="C36" s="1"/>
      <c r="D36" s="1"/>
      <c r="G36" s="1"/>
      <c r="H36" s="1"/>
      <c r="I36" s="1"/>
      <c r="J36" s="1"/>
      <c r="K36" s="1"/>
      <c r="L36" s="1"/>
      <c r="M36" s="1"/>
      <c r="N36" s="1"/>
    </row>
    <row r="37" spans="1:14" s="19" customFormat="1" ht="18.75" customHeight="1" x14ac:dyDescent="0.3">
      <c r="A37" s="1"/>
      <c r="B37" s="1"/>
      <c r="C37" s="1"/>
      <c r="D37" s="1"/>
      <c r="G37" s="1"/>
      <c r="H37" s="1"/>
      <c r="I37" s="1"/>
      <c r="J37" s="1"/>
      <c r="K37" s="1"/>
      <c r="L37" s="1"/>
      <c r="M37" s="1"/>
      <c r="N37" s="1"/>
    </row>
    <row r="38" spans="1:14" s="19" customFormat="1" ht="18.75" customHeight="1" x14ac:dyDescent="0.3">
      <c r="A38" s="1"/>
      <c r="B38" s="1"/>
      <c r="C38" s="1"/>
      <c r="D38" s="1"/>
      <c r="G38" s="1"/>
      <c r="H38" s="1"/>
      <c r="I38" s="1"/>
      <c r="J38" s="1"/>
      <c r="K38" s="1"/>
      <c r="L38" s="1"/>
      <c r="M38" s="1"/>
      <c r="N38" s="1"/>
    </row>
    <row r="39" spans="1:14" s="19" customFormat="1" ht="18.75" customHeight="1" x14ac:dyDescent="0.3">
      <c r="A39" s="1"/>
      <c r="B39" s="1"/>
      <c r="C39" s="1"/>
      <c r="D39" s="1"/>
      <c r="G39" s="1"/>
      <c r="H39" s="1"/>
      <c r="I39" s="1"/>
      <c r="J39" s="1"/>
      <c r="K39" s="1"/>
      <c r="L39" s="1"/>
      <c r="M39" s="1"/>
      <c r="N39" s="1"/>
    </row>
    <row r="40" spans="1:14" s="19" customFormat="1" ht="18.75" customHeight="1" x14ac:dyDescent="0.3">
      <c r="A40" s="1"/>
      <c r="B40" s="1"/>
      <c r="C40" s="1"/>
      <c r="D40" s="1"/>
      <c r="G40" s="1"/>
      <c r="H40" s="1"/>
      <c r="I40" s="1"/>
      <c r="J40" s="1"/>
      <c r="K40" s="1"/>
      <c r="L40" s="1"/>
      <c r="M40" s="1"/>
      <c r="N40" s="1"/>
    </row>
    <row r="41" spans="1:14" s="19" customFormat="1" ht="18.75" customHeight="1" x14ac:dyDescent="0.3">
      <c r="A41" s="1"/>
      <c r="B41" s="1"/>
      <c r="C41" s="1"/>
      <c r="D41" s="30"/>
      <c r="G41" s="1"/>
      <c r="H41" s="1"/>
      <c r="I41" s="1"/>
      <c r="J41" s="1"/>
      <c r="K41" s="1"/>
      <c r="L41" s="1"/>
      <c r="M41" s="1"/>
      <c r="N41" s="1"/>
    </row>
    <row r="42" spans="1:14" s="19" customFormat="1" ht="18.75" customHeight="1" x14ac:dyDescent="0.3">
      <c r="A42" s="1"/>
      <c r="B42" s="1"/>
      <c r="C42" s="1"/>
      <c r="D42" s="30"/>
      <c r="G42" s="1"/>
      <c r="H42" s="1"/>
      <c r="I42" s="1"/>
      <c r="J42" s="1"/>
      <c r="K42" s="1"/>
      <c r="L42" s="1"/>
      <c r="M42" s="1"/>
      <c r="N42" s="1"/>
    </row>
    <row r="43" spans="1:14" s="19" customFormat="1" ht="18.75" customHeight="1" x14ac:dyDescent="0.3">
      <c r="A43" s="1"/>
      <c r="B43" s="1"/>
      <c r="C43" s="1"/>
      <c r="D43" s="30"/>
      <c r="G43" s="1"/>
      <c r="H43" s="1"/>
      <c r="I43" s="1"/>
      <c r="J43" s="1"/>
      <c r="K43" s="1"/>
      <c r="L43" s="1"/>
      <c r="M43" s="1"/>
      <c r="N43" s="1"/>
    </row>
    <row r="44" spans="1:14" s="19" customFormat="1" ht="18.75" customHeight="1" x14ac:dyDescent="0.3">
      <c r="A44" s="1"/>
      <c r="B44" s="1"/>
      <c r="C44" s="1"/>
      <c r="D44" s="30"/>
      <c r="G44" s="1"/>
      <c r="H44" s="1"/>
      <c r="I44" s="1"/>
      <c r="J44" s="1"/>
      <c r="K44" s="1"/>
      <c r="L44" s="1"/>
      <c r="M44" s="1"/>
      <c r="N44" s="1"/>
    </row>
    <row r="45" spans="1:14" ht="18.75" customHeight="1" x14ac:dyDescent="0.3">
      <c r="D45" s="30"/>
    </row>
    <row r="46" spans="1:14" ht="18.75" customHeight="1" x14ac:dyDescent="0.3">
      <c r="D46" s="30"/>
    </row>
    <row r="47" spans="1:14" ht="18.75" customHeight="1" x14ac:dyDescent="0.3">
      <c r="D47" s="30"/>
      <c r="E47" s="1"/>
      <c r="F47" s="1"/>
    </row>
    <row r="48" spans="1:14" x14ac:dyDescent="0.3">
      <c r="D48" s="30"/>
      <c r="E48" s="1"/>
      <c r="F48" s="1"/>
    </row>
    <row r="49" spans="4:6" x14ac:dyDescent="0.3">
      <c r="D49" s="30"/>
    </row>
    <row r="50" spans="4:6" x14ac:dyDescent="0.3">
      <c r="D50" s="30"/>
    </row>
    <row r="51" spans="4:6" x14ac:dyDescent="0.3">
      <c r="D51" s="30"/>
    </row>
    <row r="52" spans="4:6" x14ac:dyDescent="0.3">
      <c r="D52" s="30"/>
    </row>
    <row r="53" spans="4:6" x14ac:dyDescent="0.3">
      <c r="D53" s="30"/>
    </row>
    <row r="54" spans="4:6" x14ac:dyDescent="0.3">
      <c r="D54" s="30"/>
    </row>
    <row r="55" spans="4:6" x14ac:dyDescent="0.3">
      <c r="D55" s="30"/>
      <c r="E55" s="1"/>
      <c r="F55" s="1"/>
    </row>
    <row r="56" spans="4:6" x14ac:dyDescent="0.3">
      <c r="D56" s="30"/>
      <c r="E56" s="1"/>
      <c r="F56" s="1"/>
    </row>
    <row r="57" spans="4:6" x14ac:dyDescent="0.3">
      <c r="D57" s="30"/>
      <c r="E57" s="1"/>
      <c r="F57" s="1"/>
    </row>
    <row r="58" spans="4:6" x14ac:dyDescent="0.3">
      <c r="D58" s="30"/>
      <c r="E58" s="1"/>
      <c r="F58" s="1"/>
    </row>
    <row r="59" spans="4:6" x14ac:dyDescent="0.3">
      <c r="D59" s="30"/>
      <c r="E59" s="1"/>
      <c r="F59" s="1"/>
    </row>
    <row r="60" spans="4:6" x14ac:dyDescent="0.3">
      <c r="D60" s="30"/>
      <c r="E60" s="1"/>
      <c r="F60" s="1"/>
    </row>
    <row r="61" spans="4:6" x14ac:dyDescent="0.3">
      <c r="D61" s="30"/>
      <c r="E61" s="1"/>
      <c r="F61" s="1"/>
    </row>
    <row r="62" spans="4:6" x14ac:dyDescent="0.3">
      <c r="D62" s="30"/>
      <c r="E62" s="1"/>
      <c r="F62" s="1"/>
    </row>
    <row r="63" spans="4:6" x14ac:dyDescent="0.3">
      <c r="D63" s="30"/>
      <c r="E63" s="1"/>
      <c r="F63" s="1"/>
    </row>
    <row r="64" spans="4:6" x14ac:dyDescent="0.3">
      <c r="D64" s="30"/>
      <c r="E64" s="1"/>
      <c r="F64" s="1"/>
    </row>
    <row r="65" spans="4:6" x14ac:dyDescent="0.3">
      <c r="D65" s="30"/>
      <c r="E65" s="1"/>
      <c r="F65" s="1"/>
    </row>
    <row r="66" spans="4:6" x14ac:dyDescent="0.3">
      <c r="D66" s="30"/>
      <c r="E66" s="1"/>
      <c r="F66" s="1"/>
    </row>
    <row r="67" spans="4:6" x14ac:dyDescent="0.3">
      <c r="D67" s="30"/>
      <c r="E67" s="12"/>
      <c r="F67" s="1"/>
    </row>
    <row r="68" spans="4:6" x14ac:dyDescent="0.3">
      <c r="D68" s="30"/>
      <c r="F68" s="1"/>
    </row>
    <row r="69" spans="4:6" x14ac:dyDescent="0.3">
      <c r="D69" s="30"/>
      <c r="F69" s="1"/>
    </row>
    <row r="70" spans="4:6" x14ac:dyDescent="0.3">
      <c r="D70" s="30"/>
      <c r="E70" s="1"/>
      <c r="F70" s="1"/>
    </row>
    <row r="71" spans="4:6" x14ac:dyDescent="0.3">
      <c r="D71" s="30"/>
      <c r="E71" s="1"/>
      <c r="F71" s="1"/>
    </row>
    <row r="72" spans="4:6" x14ac:dyDescent="0.3">
      <c r="D72" s="30"/>
      <c r="E72" s="1"/>
      <c r="F72" s="1"/>
    </row>
    <row r="73" spans="4:6" x14ac:dyDescent="0.3">
      <c r="D73" s="30"/>
      <c r="E73" s="1"/>
      <c r="F73" s="1"/>
    </row>
    <row r="74" spans="4:6" x14ac:dyDescent="0.3">
      <c r="D74" s="30"/>
      <c r="E74" s="1"/>
      <c r="F74" s="1"/>
    </row>
    <row r="75" spans="4:6" x14ac:dyDescent="0.3">
      <c r="D75" s="30"/>
      <c r="E75" s="1"/>
      <c r="F75" s="1"/>
    </row>
    <row r="76" spans="4:6" x14ac:dyDescent="0.3">
      <c r="D76" s="30"/>
      <c r="E76" s="1"/>
      <c r="F76" s="1"/>
    </row>
    <row r="77" spans="4:6" x14ac:dyDescent="0.3">
      <c r="D77" s="30"/>
      <c r="E77" s="1"/>
      <c r="F77" s="1"/>
    </row>
    <row r="78" spans="4:6" x14ac:dyDescent="0.3">
      <c r="D78" s="30"/>
      <c r="E78" s="1"/>
      <c r="F78" s="1"/>
    </row>
    <row r="79" spans="4:6" x14ac:dyDescent="0.3">
      <c r="D79" s="30"/>
      <c r="E79" s="1"/>
      <c r="F79" s="1"/>
    </row>
    <row r="80" spans="4:6" x14ac:dyDescent="0.3">
      <c r="D80" s="30"/>
    </row>
    <row r="81" spans="1:14" x14ac:dyDescent="0.3">
      <c r="D81" s="30"/>
    </row>
    <row r="82" spans="1:14" x14ac:dyDescent="0.3">
      <c r="D82" s="30"/>
    </row>
    <row r="83" spans="1:14" x14ac:dyDescent="0.3">
      <c r="D83" s="30"/>
    </row>
    <row r="84" spans="1:14" x14ac:dyDescent="0.3">
      <c r="D84" s="30"/>
    </row>
    <row r="85" spans="1:14" x14ac:dyDescent="0.3">
      <c r="D85" s="30"/>
    </row>
    <row r="86" spans="1:14" x14ac:dyDescent="0.3">
      <c r="D86" s="30"/>
    </row>
    <row r="87" spans="1:14" x14ac:dyDescent="0.3">
      <c r="D87" s="30"/>
    </row>
    <row r="88" spans="1:14" x14ac:dyDescent="0.3">
      <c r="D88" s="30"/>
    </row>
    <row r="89" spans="1:14" x14ac:dyDescent="0.3">
      <c r="D89" s="30"/>
    </row>
    <row r="90" spans="1:14" x14ac:dyDescent="0.3">
      <c r="D90" s="30"/>
    </row>
    <row r="91" spans="1:14" x14ac:dyDescent="0.3">
      <c r="D91" s="30"/>
    </row>
    <row r="92" spans="1:14" x14ac:dyDescent="0.3">
      <c r="D92" s="30"/>
    </row>
    <row r="93" spans="1:14" s="19" customFormat="1" x14ac:dyDescent="0.3">
      <c r="A93" s="1"/>
      <c r="B93" s="1"/>
      <c r="C93" s="1"/>
      <c r="D93" s="30"/>
      <c r="G93" s="1"/>
      <c r="H93" s="1"/>
      <c r="I93" s="1"/>
      <c r="J93" s="1"/>
      <c r="K93" s="1"/>
      <c r="L93" s="1"/>
      <c r="M93" s="1"/>
      <c r="N93" s="1"/>
    </row>
    <row r="94" spans="1:14" s="19" customFormat="1" x14ac:dyDescent="0.3">
      <c r="A94" s="1"/>
      <c r="B94" s="1"/>
      <c r="C94" s="1"/>
      <c r="D94" s="30"/>
      <c r="G94" s="1"/>
      <c r="H94" s="1"/>
      <c r="I94" s="1"/>
      <c r="J94" s="1"/>
      <c r="K94" s="1"/>
      <c r="L94" s="1"/>
      <c r="M94" s="1"/>
      <c r="N94" s="1"/>
    </row>
    <row r="95" spans="1:14" s="19" customFormat="1" x14ac:dyDescent="0.3">
      <c r="A95" s="1"/>
      <c r="B95" s="1"/>
      <c r="C95" s="1"/>
      <c r="D95" s="30"/>
      <c r="G95" s="1"/>
      <c r="H95" s="1"/>
      <c r="I95" s="1"/>
      <c r="J95" s="1"/>
      <c r="K95" s="1"/>
      <c r="L95" s="1"/>
      <c r="M95" s="1"/>
      <c r="N95" s="1"/>
    </row>
    <row r="96" spans="1:14" s="19" customFormat="1" x14ac:dyDescent="0.3">
      <c r="A96" s="1"/>
      <c r="B96" s="1"/>
      <c r="C96" s="1"/>
      <c r="D96" s="30"/>
      <c r="G96" s="1"/>
      <c r="H96" s="1"/>
      <c r="I96" s="1"/>
      <c r="J96" s="1"/>
      <c r="K96" s="1"/>
      <c r="L96" s="1"/>
      <c r="M96" s="1"/>
      <c r="N96" s="1"/>
    </row>
    <row r="97" spans="1:14" s="19" customFormat="1" x14ac:dyDescent="0.3">
      <c r="A97" s="1"/>
      <c r="B97" s="1"/>
      <c r="C97" s="1"/>
      <c r="D97" s="30"/>
      <c r="G97" s="1"/>
      <c r="H97" s="1"/>
      <c r="I97" s="1"/>
      <c r="J97" s="1"/>
      <c r="K97" s="1"/>
      <c r="L97" s="1"/>
      <c r="M97" s="1"/>
      <c r="N97" s="1"/>
    </row>
    <row r="98" spans="1:14" s="19" customFormat="1" x14ac:dyDescent="0.3">
      <c r="A98" s="1"/>
      <c r="B98" s="1"/>
      <c r="C98" s="1"/>
      <c r="D98" s="30"/>
      <c r="G98" s="1"/>
      <c r="H98" s="1"/>
      <c r="I98" s="1"/>
      <c r="J98" s="1"/>
      <c r="K98" s="1"/>
      <c r="L98" s="1"/>
      <c r="M98" s="1"/>
      <c r="N98" s="1"/>
    </row>
    <row r="99" spans="1:14" s="19" customFormat="1" x14ac:dyDescent="0.3">
      <c r="A99" s="1"/>
      <c r="B99" s="1"/>
      <c r="C99" s="1"/>
      <c r="D99" s="30"/>
      <c r="G99" s="1"/>
      <c r="H99" s="1"/>
      <c r="I99" s="1"/>
      <c r="J99" s="1"/>
      <c r="K99" s="1"/>
      <c r="L99" s="1"/>
      <c r="M99" s="1"/>
      <c r="N99" s="1"/>
    </row>
    <row r="100" spans="1:14" s="19" customFormat="1" x14ac:dyDescent="0.3">
      <c r="A100" s="1"/>
      <c r="B100" s="1"/>
      <c r="C100" s="1"/>
      <c r="D100" s="30"/>
      <c r="G100" s="1"/>
      <c r="H100" s="1"/>
      <c r="I100" s="1"/>
      <c r="J100" s="1"/>
      <c r="K100" s="1"/>
      <c r="L100" s="1"/>
      <c r="M100" s="1"/>
      <c r="N100" s="1"/>
    </row>
    <row r="101" spans="1:14" s="19" customFormat="1" x14ac:dyDescent="0.3">
      <c r="A101" s="1"/>
      <c r="B101" s="1"/>
      <c r="C101" s="1"/>
      <c r="D101" s="30"/>
      <c r="G101" s="1"/>
      <c r="H101" s="1"/>
      <c r="I101" s="1"/>
      <c r="J101" s="1"/>
      <c r="K101" s="1"/>
      <c r="L101" s="1"/>
      <c r="M101" s="1"/>
      <c r="N101" s="1"/>
    </row>
    <row r="102" spans="1:14" s="19" customFormat="1" x14ac:dyDescent="0.3">
      <c r="A102" s="1"/>
      <c r="B102" s="1"/>
      <c r="C102" s="1"/>
      <c r="D102" s="30"/>
      <c r="G102" s="1"/>
      <c r="H102" s="1"/>
      <c r="I102" s="1"/>
      <c r="J102" s="1"/>
      <c r="K102" s="1"/>
      <c r="L102" s="1"/>
      <c r="M102" s="1"/>
      <c r="N102" s="1"/>
    </row>
    <row r="103" spans="1:14" s="19" customFormat="1" x14ac:dyDescent="0.3">
      <c r="A103" s="1"/>
      <c r="B103" s="1"/>
      <c r="C103" s="1"/>
      <c r="D103" s="30"/>
      <c r="G103" s="1"/>
      <c r="H103" s="1"/>
      <c r="I103" s="1"/>
      <c r="J103" s="1"/>
      <c r="K103" s="1"/>
      <c r="L103" s="1"/>
      <c r="M103" s="1"/>
      <c r="N103" s="1"/>
    </row>
    <row r="104" spans="1:14" s="19" customFormat="1" x14ac:dyDescent="0.3">
      <c r="A104" s="1"/>
      <c r="B104" s="1"/>
      <c r="C104" s="1"/>
      <c r="D104" s="30"/>
      <c r="G104" s="1"/>
      <c r="H104" s="1"/>
      <c r="I104" s="1"/>
      <c r="J104" s="1"/>
      <c r="K104" s="1"/>
      <c r="L104" s="1"/>
      <c r="M104" s="1"/>
      <c r="N104" s="1"/>
    </row>
    <row r="105" spans="1:14" s="19" customFormat="1" x14ac:dyDescent="0.3">
      <c r="A105" s="1"/>
      <c r="B105" s="1"/>
      <c r="C105" s="1"/>
      <c r="D105" s="30"/>
      <c r="G105" s="1"/>
      <c r="H105" s="1"/>
      <c r="I105" s="1"/>
      <c r="J105" s="1"/>
      <c r="K105" s="1"/>
      <c r="L105" s="1"/>
      <c r="M105" s="1"/>
      <c r="N105" s="1"/>
    </row>
    <row r="106" spans="1:14" s="19" customFormat="1" x14ac:dyDescent="0.3">
      <c r="A106" s="1"/>
      <c r="B106" s="1"/>
      <c r="C106" s="1"/>
      <c r="D106" s="30"/>
      <c r="G106" s="1"/>
      <c r="H106" s="1"/>
      <c r="I106" s="1"/>
      <c r="J106" s="1"/>
      <c r="K106" s="1"/>
      <c r="L106" s="1"/>
      <c r="M106" s="1"/>
      <c r="N106" s="1"/>
    </row>
    <row r="107" spans="1:14" s="19" customFormat="1" x14ac:dyDescent="0.3">
      <c r="A107" s="1"/>
      <c r="B107" s="1"/>
      <c r="C107" s="1"/>
      <c r="D107" s="30"/>
      <c r="G107" s="1"/>
      <c r="H107" s="1"/>
      <c r="I107" s="1"/>
      <c r="J107" s="1"/>
      <c r="K107" s="1"/>
      <c r="L107" s="1"/>
      <c r="M107" s="1"/>
      <c r="N107" s="1"/>
    </row>
    <row r="108" spans="1:14" s="19" customFormat="1" x14ac:dyDescent="0.3">
      <c r="A108" s="1"/>
      <c r="B108" s="1"/>
      <c r="C108" s="1"/>
      <c r="D108" s="30"/>
      <c r="G108" s="1"/>
      <c r="H108" s="1"/>
      <c r="I108" s="1"/>
      <c r="J108" s="1"/>
      <c r="K108" s="1"/>
      <c r="L108" s="1"/>
      <c r="M108" s="1"/>
      <c r="N108" s="1"/>
    </row>
    <row r="109" spans="1:14" s="19" customFormat="1" x14ac:dyDescent="0.3">
      <c r="A109" s="1"/>
      <c r="B109" s="1"/>
      <c r="C109" s="1"/>
      <c r="D109" s="30"/>
      <c r="G109" s="1"/>
      <c r="H109" s="1"/>
      <c r="I109" s="1"/>
      <c r="J109" s="1"/>
      <c r="K109" s="1"/>
      <c r="L109" s="1"/>
      <c r="M109" s="1"/>
      <c r="N109" s="1"/>
    </row>
    <row r="110" spans="1:14" s="19" customFormat="1" x14ac:dyDescent="0.3">
      <c r="A110" s="1"/>
      <c r="B110" s="1"/>
      <c r="C110" s="1"/>
      <c r="D110" s="30"/>
      <c r="G110" s="1"/>
      <c r="H110" s="1"/>
      <c r="I110" s="1"/>
      <c r="J110" s="1"/>
      <c r="K110" s="1"/>
      <c r="L110" s="1"/>
      <c r="M110" s="1"/>
      <c r="N110" s="1"/>
    </row>
    <row r="111" spans="1:14" s="19" customFormat="1" x14ac:dyDescent="0.3">
      <c r="A111" s="1"/>
      <c r="B111" s="1"/>
      <c r="C111" s="1"/>
      <c r="D111" s="30"/>
      <c r="G111" s="1"/>
      <c r="H111" s="1"/>
      <c r="I111" s="1"/>
      <c r="J111" s="1"/>
      <c r="K111" s="1"/>
      <c r="L111" s="1"/>
      <c r="M111" s="1"/>
      <c r="N111" s="1"/>
    </row>
    <row r="112" spans="1:14" s="19" customFormat="1" x14ac:dyDescent="0.3">
      <c r="A112" s="1"/>
      <c r="B112" s="1"/>
      <c r="C112" s="1"/>
      <c r="D112" s="30"/>
      <c r="G112" s="1"/>
      <c r="H112" s="1"/>
      <c r="I112" s="1"/>
      <c r="J112" s="1"/>
      <c r="K112" s="1"/>
      <c r="L112" s="1"/>
      <c r="M112" s="1"/>
      <c r="N112" s="1"/>
    </row>
    <row r="113" spans="1:14" s="19" customFormat="1" x14ac:dyDescent="0.3">
      <c r="A113" s="1"/>
      <c r="B113" s="1"/>
      <c r="C113" s="1"/>
      <c r="D113" s="30"/>
      <c r="G113" s="1"/>
      <c r="H113" s="1"/>
      <c r="I113" s="1"/>
      <c r="J113" s="1"/>
      <c r="K113" s="1"/>
      <c r="L113" s="1"/>
      <c r="M113" s="1"/>
      <c r="N113" s="1"/>
    </row>
    <row r="114" spans="1:14" s="19" customFormat="1" x14ac:dyDescent="0.3">
      <c r="A114" s="1"/>
      <c r="B114" s="1"/>
      <c r="C114" s="1"/>
      <c r="D114" s="30"/>
      <c r="G114" s="1"/>
      <c r="H114" s="1"/>
      <c r="I114" s="1"/>
      <c r="J114" s="1"/>
      <c r="K114" s="1"/>
      <c r="L114" s="1"/>
      <c r="M114" s="1"/>
      <c r="N114" s="1"/>
    </row>
    <row r="115" spans="1:14" s="19" customFormat="1" x14ac:dyDescent="0.3">
      <c r="A115" s="1"/>
      <c r="B115" s="1"/>
      <c r="C115" s="1"/>
      <c r="D115" s="30"/>
      <c r="G115" s="1"/>
      <c r="H115" s="1"/>
      <c r="I115" s="1"/>
      <c r="J115" s="1"/>
      <c r="K115" s="1"/>
      <c r="L115" s="1"/>
      <c r="M115" s="1"/>
      <c r="N115" s="1"/>
    </row>
    <row r="116" spans="1:14" s="19" customFormat="1" x14ac:dyDescent="0.3">
      <c r="A116" s="1"/>
      <c r="B116" s="1"/>
      <c r="C116" s="1"/>
      <c r="D116" s="30"/>
      <c r="G116" s="1"/>
      <c r="H116" s="1"/>
      <c r="I116" s="1"/>
      <c r="J116" s="1"/>
      <c r="K116" s="1"/>
      <c r="L116" s="1"/>
      <c r="M116" s="1"/>
      <c r="N116" s="1"/>
    </row>
    <row r="117" spans="1:14" s="19" customFormat="1" x14ac:dyDescent="0.3">
      <c r="A117" s="1"/>
      <c r="B117" s="1"/>
      <c r="C117" s="1"/>
      <c r="D117" s="30"/>
      <c r="G117" s="1"/>
      <c r="H117" s="1"/>
      <c r="I117" s="1"/>
      <c r="J117" s="1"/>
      <c r="K117" s="1"/>
      <c r="L117" s="1"/>
      <c r="M117" s="1"/>
      <c r="N117" s="1"/>
    </row>
    <row r="118" spans="1:14" s="19" customFormat="1" x14ac:dyDescent="0.3">
      <c r="A118" s="1"/>
      <c r="B118" s="1"/>
      <c r="C118" s="1"/>
      <c r="D118" s="30"/>
      <c r="G118" s="1"/>
      <c r="H118" s="1"/>
      <c r="I118" s="1"/>
      <c r="J118" s="1"/>
      <c r="K118" s="1"/>
      <c r="L118" s="1"/>
      <c r="M118" s="1"/>
      <c r="N118" s="1"/>
    </row>
    <row r="119" spans="1:14" s="19" customFormat="1" x14ac:dyDescent="0.3">
      <c r="A119" s="1"/>
      <c r="B119" s="1"/>
      <c r="C119" s="1"/>
      <c r="D119" s="30"/>
      <c r="G119" s="1"/>
      <c r="H119" s="1"/>
      <c r="I119" s="1"/>
      <c r="J119" s="1"/>
      <c r="K119" s="1"/>
      <c r="L119" s="1"/>
      <c r="M119" s="1"/>
      <c r="N119" s="1"/>
    </row>
    <row r="120" spans="1:14" s="19" customFormat="1" x14ac:dyDescent="0.3">
      <c r="A120" s="1"/>
      <c r="B120" s="1"/>
      <c r="C120" s="1"/>
      <c r="D120" s="30"/>
      <c r="G120" s="1"/>
      <c r="H120" s="1"/>
      <c r="I120" s="1"/>
      <c r="J120" s="1"/>
      <c r="K120" s="1"/>
      <c r="L120" s="1"/>
      <c r="M120" s="1"/>
      <c r="N120" s="1"/>
    </row>
    <row r="121" spans="1:14" s="19" customFormat="1" x14ac:dyDescent="0.3">
      <c r="A121" s="1"/>
      <c r="B121" s="1"/>
      <c r="C121" s="1"/>
      <c r="D121" s="30"/>
      <c r="G121" s="1"/>
      <c r="H121" s="1"/>
      <c r="I121" s="1"/>
      <c r="J121" s="1"/>
      <c r="K121" s="1"/>
      <c r="L121" s="1"/>
      <c r="M121" s="1"/>
      <c r="N121" s="1"/>
    </row>
    <row r="122" spans="1:14" s="19" customFormat="1" x14ac:dyDescent="0.3">
      <c r="A122" s="1"/>
      <c r="B122" s="1"/>
      <c r="C122" s="1"/>
      <c r="D122" s="30"/>
      <c r="G122" s="1"/>
      <c r="H122" s="1"/>
      <c r="I122" s="1"/>
      <c r="J122" s="1"/>
      <c r="K122" s="1"/>
      <c r="L122" s="1"/>
      <c r="M122" s="1"/>
      <c r="N122" s="1"/>
    </row>
    <row r="123" spans="1:14" s="19" customFormat="1" x14ac:dyDescent="0.3">
      <c r="A123" s="1"/>
      <c r="B123" s="1"/>
      <c r="C123" s="1"/>
      <c r="D123" s="30"/>
      <c r="G123" s="1"/>
      <c r="H123" s="1"/>
      <c r="I123" s="1"/>
      <c r="J123" s="1"/>
      <c r="K123" s="1"/>
      <c r="L123" s="1"/>
      <c r="M123" s="1"/>
      <c r="N123" s="1"/>
    </row>
    <row r="124" spans="1:14" s="19" customFormat="1" x14ac:dyDescent="0.3">
      <c r="A124" s="1"/>
      <c r="B124" s="1"/>
      <c r="C124" s="1"/>
      <c r="D124" s="30"/>
      <c r="G124" s="1"/>
      <c r="H124" s="1"/>
      <c r="I124" s="1"/>
      <c r="J124" s="1"/>
      <c r="K124" s="1"/>
      <c r="L124" s="1"/>
      <c r="M124" s="1"/>
      <c r="N124" s="1"/>
    </row>
    <row r="125" spans="1:14" s="19" customFormat="1" x14ac:dyDescent="0.3">
      <c r="A125" s="1"/>
      <c r="B125" s="1"/>
      <c r="C125" s="1"/>
      <c r="D125" s="30"/>
      <c r="G125" s="1"/>
      <c r="H125" s="1"/>
      <c r="I125" s="1"/>
      <c r="J125" s="1"/>
      <c r="K125" s="1"/>
      <c r="L125" s="1"/>
      <c r="M125" s="1"/>
      <c r="N125" s="1"/>
    </row>
    <row r="126" spans="1:14" s="19" customFormat="1" x14ac:dyDescent="0.3">
      <c r="A126" s="1"/>
      <c r="B126" s="1"/>
      <c r="C126" s="1"/>
      <c r="D126" s="30"/>
      <c r="G126" s="1"/>
      <c r="H126" s="1"/>
      <c r="I126" s="1"/>
      <c r="J126" s="1"/>
      <c r="K126" s="1"/>
      <c r="L126" s="1"/>
      <c r="M126" s="1"/>
      <c r="N126" s="1"/>
    </row>
    <row r="127" spans="1:14" s="19" customFormat="1" x14ac:dyDescent="0.3">
      <c r="A127" s="1"/>
      <c r="B127" s="1"/>
      <c r="C127" s="1"/>
      <c r="D127" s="30"/>
      <c r="G127" s="1"/>
      <c r="H127" s="1"/>
      <c r="I127" s="1"/>
      <c r="J127" s="1"/>
      <c r="K127" s="1"/>
      <c r="L127" s="1"/>
      <c r="M127" s="1"/>
      <c r="N127" s="1"/>
    </row>
    <row r="128" spans="1:14" s="19" customFormat="1" x14ac:dyDescent="0.3">
      <c r="A128" s="1"/>
      <c r="B128" s="1"/>
      <c r="C128" s="1"/>
      <c r="D128" s="30"/>
      <c r="G128" s="1"/>
      <c r="H128" s="1"/>
      <c r="I128" s="1"/>
      <c r="J128" s="1"/>
      <c r="K128" s="1"/>
      <c r="L128" s="1"/>
      <c r="M128" s="1"/>
      <c r="N128" s="1"/>
    </row>
    <row r="129" spans="1:14" s="19" customFormat="1" x14ac:dyDescent="0.3">
      <c r="A129" s="1"/>
      <c r="B129" s="1"/>
      <c r="C129" s="1"/>
      <c r="D129" s="30"/>
      <c r="G129" s="1"/>
      <c r="H129" s="1"/>
      <c r="I129" s="1"/>
      <c r="J129" s="1"/>
      <c r="K129" s="1"/>
      <c r="L129" s="1"/>
      <c r="M129" s="1"/>
      <c r="N129" s="1"/>
    </row>
    <row r="130" spans="1:14" s="19" customFormat="1" x14ac:dyDescent="0.3">
      <c r="A130" s="1"/>
      <c r="B130" s="1"/>
      <c r="C130" s="1"/>
      <c r="D130" s="30"/>
      <c r="G130" s="1"/>
      <c r="H130" s="1"/>
      <c r="I130" s="1"/>
      <c r="J130" s="1"/>
      <c r="K130" s="1"/>
      <c r="L130" s="1"/>
      <c r="M130" s="1"/>
      <c r="N130" s="1"/>
    </row>
    <row r="131" spans="1:14" s="19" customFormat="1" x14ac:dyDescent="0.3">
      <c r="A131" s="1"/>
      <c r="B131" s="1"/>
      <c r="C131" s="1"/>
      <c r="D131" s="30"/>
      <c r="G131" s="1"/>
      <c r="H131" s="1"/>
      <c r="I131" s="1"/>
      <c r="J131" s="1"/>
      <c r="K131" s="1"/>
      <c r="L131" s="1"/>
      <c r="M131" s="1"/>
      <c r="N131" s="1"/>
    </row>
    <row r="132" spans="1:14" s="19" customFormat="1" x14ac:dyDescent="0.3">
      <c r="A132" s="1"/>
      <c r="B132" s="1"/>
      <c r="C132" s="1"/>
      <c r="D132" s="30"/>
      <c r="G132" s="1"/>
      <c r="H132" s="1"/>
      <c r="I132" s="1"/>
      <c r="J132" s="1"/>
      <c r="K132" s="1"/>
      <c r="L132" s="1"/>
      <c r="M132" s="1"/>
      <c r="N132" s="1"/>
    </row>
    <row r="133" spans="1:14" s="19" customFormat="1" x14ac:dyDescent="0.3">
      <c r="A133" s="1"/>
      <c r="B133" s="1"/>
      <c r="C133" s="1"/>
      <c r="D133" s="30"/>
      <c r="G133" s="1"/>
      <c r="H133" s="1"/>
      <c r="I133" s="1"/>
      <c r="J133" s="1"/>
      <c r="K133" s="1"/>
      <c r="L133" s="1"/>
      <c r="M133" s="1"/>
      <c r="N133" s="1"/>
    </row>
    <row r="134" spans="1:14" s="19" customFormat="1" x14ac:dyDescent="0.3">
      <c r="A134" s="1"/>
      <c r="B134" s="1"/>
      <c r="C134" s="1"/>
      <c r="D134" s="30"/>
      <c r="G134" s="1"/>
      <c r="H134" s="1"/>
      <c r="I134" s="1"/>
      <c r="J134" s="1"/>
      <c r="K134" s="1"/>
      <c r="L134" s="1"/>
      <c r="M134" s="1"/>
      <c r="N134" s="1"/>
    </row>
    <row r="135" spans="1:14" s="19" customFormat="1" x14ac:dyDescent="0.3">
      <c r="A135" s="1"/>
      <c r="B135" s="1"/>
      <c r="C135" s="1"/>
      <c r="D135" s="30"/>
      <c r="G135" s="1"/>
      <c r="H135" s="1"/>
      <c r="I135" s="1"/>
      <c r="J135" s="1"/>
      <c r="K135" s="1"/>
      <c r="L135" s="1"/>
      <c r="M135" s="1"/>
      <c r="N135" s="1"/>
    </row>
    <row r="136" spans="1:14" s="19" customFormat="1" x14ac:dyDescent="0.3">
      <c r="A136" s="1"/>
      <c r="B136" s="1"/>
      <c r="C136" s="1"/>
      <c r="D136" s="30"/>
      <c r="G136" s="1"/>
      <c r="H136" s="1"/>
      <c r="I136" s="1"/>
      <c r="J136" s="1"/>
      <c r="K136" s="1"/>
      <c r="L136" s="1"/>
      <c r="M136" s="1"/>
      <c r="N136" s="1"/>
    </row>
    <row r="137" spans="1:14" s="19" customFormat="1" x14ac:dyDescent="0.3">
      <c r="A137" s="1"/>
      <c r="B137" s="1"/>
      <c r="C137" s="1"/>
      <c r="D137" s="30"/>
      <c r="G137" s="1"/>
      <c r="H137" s="1"/>
      <c r="I137" s="1"/>
      <c r="J137" s="1"/>
      <c r="K137" s="1"/>
      <c r="L137" s="1"/>
      <c r="M137" s="1"/>
      <c r="N137" s="1"/>
    </row>
    <row r="138" spans="1:14" s="19" customFormat="1" x14ac:dyDescent="0.3">
      <c r="A138" s="1"/>
      <c r="B138" s="1"/>
      <c r="C138" s="1"/>
      <c r="D138" s="30"/>
      <c r="G138" s="1"/>
      <c r="H138" s="1"/>
      <c r="I138" s="1"/>
      <c r="J138" s="1"/>
      <c r="K138" s="1"/>
      <c r="L138" s="1"/>
      <c r="M138" s="1"/>
      <c r="N138" s="1"/>
    </row>
  </sheetData>
  <mergeCells count="3">
    <mergeCell ref="A1:C1"/>
    <mergeCell ref="E1:F1"/>
    <mergeCell ref="A5:C5"/>
  </mergeCells>
  <hyperlinks>
    <hyperlink ref="E1:F1" location="'Tarif Top Partners OP'!A1" display="&lt; Retour Sommaire" xr:uid="{1954ADB1-FE5F-4D0B-B3EB-7828AA681C4D}"/>
  </hyperlink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04BA58-2FBA-4CA6-91D9-F4C77F866A9E}">
  <sheetPr>
    <tabColor theme="9"/>
  </sheetPr>
  <dimension ref="A1:L129"/>
  <sheetViews>
    <sheetView showGridLines="0" zoomScale="85" zoomScaleNormal="85" workbookViewId="0">
      <selection sqref="A1:F1"/>
    </sheetView>
  </sheetViews>
  <sheetFormatPr baseColWidth="10" defaultColWidth="11.44140625" defaultRowHeight="15.6" x14ac:dyDescent="0.3"/>
  <cols>
    <col min="1" max="1" width="19.88671875" style="1" customWidth="1"/>
    <col min="2" max="2" width="69.88671875" style="1" customWidth="1"/>
    <col min="3" max="6" width="19.33203125" style="1" customWidth="1"/>
    <col min="7" max="7" width="4.88671875" style="1" customWidth="1"/>
    <col min="8" max="9" width="19.33203125" style="19" customWidth="1"/>
    <col min="10" max="10" width="4.88671875" style="1" customWidth="1"/>
    <col min="11" max="12" width="19.33203125" style="19" customWidth="1"/>
    <col min="13" max="16384" width="11.44140625" style="1"/>
  </cols>
  <sheetData>
    <row r="1" spans="1:12" ht="67.5" customHeight="1" x14ac:dyDescent="0.3">
      <c r="A1" s="76" t="s">
        <v>33</v>
      </c>
      <c r="B1" s="77"/>
      <c r="C1" s="77"/>
      <c r="D1" s="77"/>
      <c r="E1" s="77"/>
      <c r="F1" s="78"/>
      <c r="G1" s="19"/>
      <c r="H1" s="71" t="s">
        <v>434</v>
      </c>
      <c r="I1" s="72"/>
      <c r="J1" s="19"/>
      <c r="K1" s="71" t="s">
        <v>35</v>
      </c>
      <c r="L1" s="72"/>
    </row>
    <row r="2" spans="1:12" ht="18.75" customHeight="1" x14ac:dyDescent="0.3"/>
    <row r="3" spans="1:12" ht="18.75" customHeight="1" x14ac:dyDescent="0.3"/>
    <row r="4" spans="1:12" ht="18.75" customHeight="1" x14ac:dyDescent="0.3"/>
    <row r="5" spans="1:12" ht="25.8" x14ac:dyDescent="0.3">
      <c r="A5" s="96" t="s">
        <v>435</v>
      </c>
      <c r="B5" s="97"/>
      <c r="C5" s="97"/>
      <c r="D5" s="97"/>
      <c r="E5" s="97"/>
      <c r="F5" s="98"/>
      <c r="G5" s="19"/>
      <c r="J5" s="19"/>
    </row>
    <row r="6" spans="1:12" ht="18.75" customHeight="1" x14ac:dyDescent="0.3"/>
    <row r="7" spans="1:12" s="19" customFormat="1" ht="18.75" customHeight="1" x14ac:dyDescent="0.3">
      <c r="A7" s="2" t="s">
        <v>363</v>
      </c>
      <c r="B7" s="1"/>
      <c r="C7" s="1"/>
      <c r="D7" s="1"/>
      <c r="E7" s="1"/>
      <c r="F7" s="1"/>
      <c r="G7" s="1"/>
      <c r="J7" s="1"/>
    </row>
    <row r="8" spans="1:12" s="19" customFormat="1" ht="18.75" customHeight="1" x14ac:dyDescent="0.3">
      <c r="A8" s="1"/>
      <c r="B8" s="1"/>
      <c r="C8" s="1"/>
      <c r="D8" s="1"/>
      <c r="E8" s="1"/>
      <c r="F8" s="1"/>
      <c r="G8" s="1"/>
      <c r="J8" s="1"/>
    </row>
    <row r="9" spans="1:12" ht="41.25" customHeight="1" x14ac:dyDescent="0.3">
      <c r="A9" s="3" t="s">
        <v>38</v>
      </c>
      <c r="B9" s="4" t="s">
        <v>39</v>
      </c>
      <c r="C9" s="5" t="s">
        <v>40</v>
      </c>
      <c r="G9" s="30"/>
      <c r="J9" s="30"/>
    </row>
    <row r="10" spans="1:12" ht="18.75" customHeight="1" x14ac:dyDescent="0.3">
      <c r="A10" s="16" t="s">
        <v>436</v>
      </c>
      <c r="B10" s="17" t="s">
        <v>437</v>
      </c>
      <c r="C10" s="18">
        <v>491.64583333333337</v>
      </c>
    </row>
    <row r="11" spans="1:12" ht="18.75" customHeight="1" x14ac:dyDescent="0.3">
      <c r="A11" s="14"/>
      <c r="B11" s="14"/>
      <c r="C11" s="15"/>
    </row>
    <row r="12" spans="1:12" s="19" customFormat="1" ht="18.75" customHeight="1" x14ac:dyDescent="0.3">
      <c r="A12" s="2" t="s">
        <v>366</v>
      </c>
      <c r="B12" s="1"/>
      <c r="C12" s="1"/>
      <c r="D12" s="1"/>
      <c r="E12" s="1"/>
      <c r="F12" s="1"/>
      <c r="G12" s="1"/>
      <c r="J12" s="1"/>
    </row>
    <row r="13" spans="1:12" s="19" customFormat="1" ht="18.75" customHeight="1" x14ac:dyDescent="0.3">
      <c r="A13" s="1"/>
      <c r="B13" s="1"/>
      <c r="C13" s="1"/>
      <c r="D13" s="1"/>
      <c r="E13" s="1"/>
      <c r="F13" s="1"/>
      <c r="G13" s="1"/>
      <c r="J13" s="1"/>
    </row>
    <row r="14" spans="1:12" ht="41.25" customHeight="1" x14ac:dyDescent="0.3">
      <c r="A14" s="3" t="s">
        <v>38</v>
      </c>
      <c r="B14" s="4" t="s">
        <v>39</v>
      </c>
      <c r="C14" s="5" t="s">
        <v>40</v>
      </c>
    </row>
    <row r="15" spans="1:12" ht="18.75" customHeight="1" x14ac:dyDescent="0.3">
      <c r="A15" s="16" t="s">
        <v>436</v>
      </c>
      <c r="B15" s="17" t="s">
        <v>437</v>
      </c>
      <c r="C15" s="18">
        <v>491.64583333333337</v>
      </c>
    </row>
    <row r="16" spans="1:12" ht="18.75" customHeight="1" x14ac:dyDescent="0.3">
      <c r="A16" s="16" t="s">
        <v>438</v>
      </c>
      <c r="B16" s="17" t="s">
        <v>439</v>
      </c>
      <c r="C16" s="18">
        <v>104.48983957219251</v>
      </c>
    </row>
    <row r="17" spans="1:10" ht="18.75" customHeight="1" x14ac:dyDescent="0.3">
      <c r="A17" s="75" t="s">
        <v>44</v>
      </c>
      <c r="B17" s="75"/>
      <c r="C17" s="25">
        <f>SUM(C15:C16)</f>
        <v>596.13567290552589</v>
      </c>
    </row>
    <row r="18" spans="1:10" ht="18.75" customHeight="1" x14ac:dyDescent="0.3"/>
    <row r="19" spans="1:10" s="19" customFormat="1" ht="18.75" customHeight="1" x14ac:dyDescent="0.3">
      <c r="A19" s="2" t="s">
        <v>369</v>
      </c>
      <c r="B19" s="1"/>
      <c r="C19" s="1"/>
      <c r="D19" s="1"/>
      <c r="E19" s="1"/>
      <c r="F19" s="1"/>
      <c r="G19" s="1"/>
      <c r="J19" s="1"/>
    </row>
    <row r="20" spans="1:10" s="19" customFormat="1" ht="18.75" customHeight="1" x14ac:dyDescent="0.3">
      <c r="A20" s="1"/>
      <c r="B20" s="1"/>
      <c r="C20" s="1"/>
      <c r="D20" s="1"/>
      <c r="E20" s="1"/>
      <c r="F20" s="1"/>
      <c r="G20" s="1"/>
      <c r="J20" s="1"/>
    </row>
    <row r="21" spans="1:10" ht="41.25" customHeight="1" x14ac:dyDescent="0.3">
      <c r="A21" s="3" t="s">
        <v>38</v>
      </c>
      <c r="B21" s="4" t="s">
        <v>39</v>
      </c>
      <c r="C21" s="5" t="s">
        <v>40</v>
      </c>
    </row>
    <row r="22" spans="1:10" ht="18.75" customHeight="1" x14ac:dyDescent="0.3">
      <c r="A22" s="16" t="s">
        <v>436</v>
      </c>
      <c r="B22" s="17" t="s">
        <v>437</v>
      </c>
      <c r="C22" s="18">
        <v>491.64583333333337</v>
      </c>
    </row>
    <row r="23" spans="1:10" ht="18.75" customHeight="1" x14ac:dyDescent="0.3">
      <c r="A23" s="16" t="s">
        <v>438</v>
      </c>
      <c r="B23" s="17" t="s">
        <v>439</v>
      </c>
      <c r="C23" s="18">
        <v>104.48983957219251</v>
      </c>
    </row>
    <row r="24" spans="1:10" ht="18.75" customHeight="1" x14ac:dyDescent="0.3">
      <c r="A24" s="16" t="s">
        <v>438</v>
      </c>
      <c r="B24" s="17" t="s">
        <v>439</v>
      </c>
      <c r="C24" s="18">
        <v>104.48983957219251</v>
      </c>
    </row>
    <row r="25" spans="1:10" ht="18.75" customHeight="1" x14ac:dyDescent="0.3">
      <c r="A25" s="75" t="s">
        <v>44</v>
      </c>
      <c r="B25" s="75"/>
      <c r="C25" s="25">
        <f>SUM(C22:C24)</f>
        <v>700.62551247771842</v>
      </c>
    </row>
    <row r="26" spans="1:10" ht="18.75" customHeight="1" x14ac:dyDescent="0.3">
      <c r="A26" s="14"/>
      <c r="B26" s="14"/>
      <c r="C26" s="15"/>
      <c r="D26" s="15"/>
      <c r="E26" s="15"/>
    </row>
    <row r="27" spans="1:10" ht="18.75" customHeight="1" x14ac:dyDescent="0.3"/>
    <row r="28" spans="1:10" ht="18.75" customHeight="1" x14ac:dyDescent="0.3">
      <c r="A28" s="2" t="s">
        <v>371</v>
      </c>
    </row>
    <row r="29" spans="1:10" ht="18.75" customHeight="1" x14ac:dyDescent="0.3">
      <c r="A29" s="14"/>
      <c r="B29" s="14"/>
      <c r="C29" s="15"/>
      <c r="G29" s="30"/>
      <c r="J29" s="30"/>
    </row>
    <row r="30" spans="1:10" ht="41.25" customHeight="1" x14ac:dyDescent="0.3">
      <c r="A30" s="3" t="s">
        <v>38</v>
      </c>
      <c r="B30" s="4" t="s">
        <v>39</v>
      </c>
      <c r="C30" s="5" t="s">
        <v>40</v>
      </c>
      <c r="E30" s="5" t="s">
        <v>46</v>
      </c>
      <c r="F30" s="5" t="s">
        <v>47</v>
      </c>
      <c r="G30" s="30"/>
      <c r="J30" s="30"/>
    </row>
    <row r="31" spans="1:10" ht="18.75" customHeight="1" x14ac:dyDescent="0.3">
      <c r="A31" s="16" t="s">
        <v>409</v>
      </c>
      <c r="B31" s="17" t="s">
        <v>410</v>
      </c>
      <c r="C31" s="18">
        <v>27.191623036649219</v>
      </c>
      <c r="E31" s="26">
        <f>C31/10000</f>
        <v>2.719162303664922E-3</v>
      </c>
      <c r="F31" s="27"/>
      <c r="G31" s="30"/>
      <c r="J31" s="30"/>
    </row>
    <row r="32" spans="1:10" ht="18.75" customHeight="1" x14ac:dyDescent="0.3">
      <c r="A32" s="16" t="s">
        <v>411</v>
      </c>
      <c r="B32" s="17" t="s">
        <v>412</v>
      </c>
      <c r="C32" s="18">
        <v>28.575916230366495</v>
      </c>
      <c r="E32" s="27"/>
      <c r="F32" s="27"/>
      <c r="G32" s="30"/>
      <c r="J32" s="30"/>
    </row>
    <row r="33" spans="1:12" ht="18.75" customHeight="1" x14ac:dyDescent="0.3">
      <c r="A33" s="16" t="s">
        <v>413</v>
      </c>
      <c r="B33" s="17" t="s">
        <v>414</v>
      </c>
      <c r="C33" s="18">
        <v>28.575916230366495</v>
      </c>
      <c r="E33" s="27"/>
      <c r="F33" s="27"/>
      <c r="G33" s="30"/>
      <c r="J33" s="30"/>
    </row>
    <row r="34" spans="1:12" ht="18.75" customHeight="1" x14ac:dyDescent="0.3">
      <c r="A34" s="16" t="s">
        <v>415</v>
      </c>
      <c r="B34" s="17" t="s">
        <v>416</v>
      </c>
      <c r="C34" s="18">
        <v>28.575916230366495</v>
      </c>
      <c r="E34" s="27"/>
      <c r="F34" s="27">
        <f>((C32/5000)*3)+E31</f>
        <v>1.9864712041884822E-2</v>
      </c>
      <c r="G34" s="30"/>
      <c r="J34" s="30"/>
    </row>
    <row r="35" spans="1:12" ht="18.75" customHeight="1" x14ac:dyDescent="0.3">
      <c r="A35" s="75" t="s">
        <v>44</v>
      </c>
      <c r="B35" s="75"/>
      <c r="C35" s="25">
        <f>SUM(C30:C34)</f>
        <v>112.91937172774871</v>
      </c>
      <c r="G35" s="30"/>
      <c r="H35" s="1"/>
      <c r="I35" s="1"/>
      <c r="J35" s="30"/>
      <c r="K35" s="1"/>
      <c r="L35" s="1"/>
    </row>
    <row r="36" spans="1:12" ht="18.75" customHeight="1" x14ac:dyDescent="0.3">
      <c r="G36" s="30"/>
      <c r="H36" s="1"/>
      <c r="I36" s="1"/>
      <c r="J36" s="30"/>
      <c r="K36" s="1"/>
      <c r="L36" s="1"/>
    </row>
    <row r="37" spans="1:12" ht="18.75" customHeight="1" x14ac:dyDescent="0.3">
      <c r="A37" s="2" t="s">
        <v>380</v>
      </c>
      <c r="G37" s="30"/>
      <c r="J37" s="30"/>
    </row>
    <row r="38" spans="1:12" ht="18.75" customHeight="1" x14ac:dyDescent="0.3">
      <c r="A38" s="14"/>
      <c r="B38" s="14"/>
      <c r="C38" s="15"/>
      <c r="G38" s="30"/>
      <c r="J38" s="30"/>
    </row>
    <row r="39" spans="1:12" ht="41.25" customHeight="1" x14ac:dyDescent="0.3">
      <c r="A39" s="3" t="s">
        <v>38</v>
      </c>
      <c r="B39" s="4" t="s">
        <v>39</v>
      </c>
      <c r="C39" s="5" t="s">
        <v>40</v>
      </c>
      <c r="E39" s="5" t="s">
        <v>46</v>
      </c>
      <c r="F39" s="5" t="s">
        <v>47</v>
      </c>
      <c r="G39" s="30"/>
      <c r="J39" s="30"/>
    </row>
    <row r="40" spans="1:12" ht="18.75" customHeight="1" x14ac:dyDescent="0.3">
      <c r="A40" s="16" t="s">
        <v>417</v>
      </c>
      <c r="B40" s="17" t="s">
        <v>418</v>
      </c>
      <c r="C40" s="18">
        <v>115.02617801047121</v>
      </c>
      <c r="E40" s="26">
        <f>C40/50000</f>
        <v>2.3005235602094241E-3</v>
      </c>
      <c r="F40" s="27"/>
      <c r="G40" s="30"/>
      <c r="J40" s="30"/>
    </row>
    <row r="41" spans="1:12" ht="18.75" customHeight="1" x14ac:dyDescent="0.3">
      <c r="A41" s="16" t="s">
        <v>419</v>
      </c>
      <c r="B41" s="17" t="s">
        <v>420</v>
      </c>
      <c r="C41" s="18">
        <v>82.272251308900536</v>
      </c>
      <c r="E41" s="27"/>
      <c r="F41" s="27"/>
      <c r="G41" s="30"/>
      <c r="J41" s="30"/>
    </row>
    <row r="42" spans="1:12" ht="18.75" customHeight="1" x14ac:dyDescent="0.3">
      <c r="A42" s="16" t="s">
        <v>421</v>
      </c>
      <c r="B42" s="17" t="s">
        <v>422</v>
      </c>
      <c r="C42" s="18">
        <v>82.272251308900536</v>
      </c>
      <c r="E42" s="27"/>
      <c r="F42" s="27"/>
      <c r="G42" s="30"/>
      <c r="J42" s="30"/>
    </row>
    <row r="43" spans="1:12" ht="18.75" customHeight="1" x14ac:dyDescent="0.3">
      <c r="A43" s="16" t="s">
        <v>423</v>
      </c>
      <c r="B43" s="17" t="s">
        <v>424</v>
      </c>
      <c r="C43" s="18">
        <v>82.272251308900536</v>
      </c>
      <c r="E43" s="27"/>
      <c r="F43" s="27">
        <f>((C41/20000)*3)+E40</f>
        <v>1.4641361256544505E-2</v>
      </c>
      <c r="G43" s="30"/>
      <c r="J43" s="30"/>
    </row>
    <row r="44" spans="1:12" ht="18.75" customHeight="1" x14ac:dyDescent="0.3">
      <c r="A44" s="75" t="s">
        <v>44</v>
      </c>
      <c r="B44" s="75"/>
      <c r="C44" s="25">
        <f>SUM(C39:C43)</f>
        <v>361.84293193717281</v>
      </c>
      <c r="G44" s="30"/>
      <c r="J44" s="30"/>
    </row>
    <row r="45" spans="1:12" ht="18.75" customHeight="1" x14ac:dyDescent="0.3">
      <c r="A45" s="13"/>
      <c r="G45" s="30"/>
      <c r="J45" s="30"/>
    </row>
    <row r="46" spans="1:12" ht="18.75" customHeight="1" x14ac:dyDescent="0.3">
      <c r="A46" s="13"/>
      <c r="G46" s="30"/>
      <c r="H46" s="1"/>
      <c r="I46" s="1"/>
      <c r="J46" s="30"/>
      <c r="K46" s="1"/>
      <c r="L46" s="1"/>
    </row>
    <row r="47" spans="1:12" ht="18.75" customHeight="1" x14ac:dyDescent="0.3">
      <c r="G47" s="30"/>
      <c r="H47" s="1"/>
      <c r="I47" s="1"/>
      <c r="J47" s="30"/>
      <c r="K47" s="1"/>
      <c r="L47" s="1"/>
    </row>
    <row r="48" spans="1:12" ht="18.75" customHeight="1" x14ac:dyDescent="0.3">
      <c r="G48" s="30"/>
      <c r="H48" s="1"/>
      <c r="I48" s="1"/>
      <c r="J48" s="30"/>
      <c r="K48" s="1"/>
      <c r="L48" s="1"/>
    </row>
    <row r="49" spans="1:12" ht="18.75" customHeight="1" x14ac:dyDescent="0.3">
      <c r="G49" s="30"/>
      <c r="H49" s="1"/>
      <c r="I49" s="1"/>
      <c r="J49" s="30"/>
      <c r="K49" s="1"/>
      <c r="L49" s="1"/>
    </row>
    <row r="50" spans="1:12" ht="18.75" customHeight="1" x14ac:dyDescent="0.3">
      <c r="G50" s="30"/>
      <c r="H50" s="1"/>
      <c r="I50" s="1"/>
      <c r="J50" s="30"/>
      <c r="K50" s="1"/>
      <c r="L50" s="1"/>
    </row>
    <row r="51" spans="1:12" ht="18.75" customHeight="1" x14ac:dyDescent="0.3">
      <c r="G51" s="30"/>
      <c r="H51" s="1"/>
      <c r="I51" s="1"/>
      <c r="J51" s="30"/>
      <c r="K51" s="1"/>
      <c r="L51" s="1"/>
    </row>
    <row r="52" spans="1:12" ht="18.75" customHeight="1" x14ac:dyDescent="0.3">
      <c r="G52" s="30"/>
      <c r="H52" s="1"/>
      <c r="I52" s="1"/>
      <c r="J52" s="30"/>
      <c r="K52" s="1"/>
      <c r="L52" s="1"/>
    </row>
    <row r="53" spans="1:12" ht="18.75" customHeight="1" x14ac:dyDescent="0.3">
      <c r="G53" s="30"/>
      <c r="H53" s="1"/>
      <c r="I53" s="1"/>
      <c r="J53" s="30"/>
      <c r="K53" s="1"/>
      <c r="L53" s="1"/>
    </row>
    <row r="54" spans="1:12" ht="18.75" customHeight="1" x14ac:dyDescent="0.3">
      <c r="G54" s="30"/>
      <c r="H54" s="1"/>
      <c r="I54" s="1"/>
      <c r="J54" s="30"/>
      <c r="K54" s="1"/>
      <c r="L54" s="1"/>
    </row>
    <row r="55" spans="1:12" ht="18.75" customHeight="1" x14ac:dyDescent="0.3">
      <c r="G55" s="30"/>
      <c r="H55" s="1"/>
      <c r="I55" s="1"/>
      <c r="J55" s="30"/>
      <c r="K55" s="1"/>
      <c r="L55" s="1"/>
    </row>
    <row r="56" spans="1:12" ht="18.75" customHeight="1" x14ac:dyDescent="0.3">
      <c r="G56" s="30"/>
      <c r="H56" s="1"/>
      <c r="I56" s="1"/>
      <c r="J56" s="30"/>
      <c r="K56" s="1"/>
      <c r="L56" s="1"/>
    </row>
    <row r="57" spans="1:12" ht="18.75" customHeight="1" x14ac:dyDescent="0.3">
      <c r="A57" s="2" t="s">
        <v>56</v>
      </c>
      <c r="B57" s="14"/>
      <c r="C57" s="15"/>
      <c r="D57" s="12"/>
      <c r="G57" s="30"/>
      <c r="H57" s="1"/>
      <c r="I57" s="1"/>
      <c r="J57" s="30"/>
      <c r="K57" s="1"/>
      <c r="L57" s="1"/>
    </row>
    <row r="58" spans="1:12" ht="18.75" customHeight="1" x14ac:dyDescent="0.3">
      <c r="A58" s="14"/>
      <c r="B58" s="14"/>
      <c r="C58" s="15"/>
      <c r="D58" s="12"/>
      <c r="G58" s="30"/>
      <c r="H58" s="12"/>
      <c r="I58" s="1"/>
      <c r="J58" s="30"/>
      <c r="K58" s="12"/>
      <c r="L58" s="1"/>
    </row>
    <row r="59" spans="1:12" ht="41.25" customHeight="1" x14ac:dyDescent="0.3">
      <c r="A59" s="3" t="s">
        <v>38</v>
      </c>
      <c r="B59" s="4" t="s">
        <v>39</v>
      </c>
      <c r="C59" s="5" t="s">
        <v>40</v>
      </c>
      <c r="D59" s="12"/>
      <c r="G59" s="30"/>
      <c r="I59" s="1"/>
      <c r="J59" s="30"/>
      <c r="L59" s="1"/>
    </row>
    <row r="60" spans="1:12" ht="18.75" customHeight="1" x14ac:dyDescent="0.3">
      <c r="A60" s="16" t="s">
        <v>440</v>
      </c>
      <c r="B60" s="17" t="s">
        <v>441</v>
      </c>
      <c r="C60" s="18">
        <v>147.52083333333334</v>
      </c>
      <c r="D60" s="12"/>
      <c r="G60" s="30"/>
      <c r="I60" s="1"/>
      <c r="J60" s="30"/>
      <c r="L60" s="1"/>
    </row>
    <row r="61" spans="1:12" ht="18.75" customHeight="1" x14ac:dyDescent="0.3">
      <c r="A61" s="16" t="s">
        <v>442</v>
      </c>
      <c r="B61" s="17" t="s">
        <v>443</v>
      </c>
      <c r="C61" s="18">
        <v>237.95624999999998</v>
      </c>
      <c r="D61" s="12"/>
      <c r="G61" s="30"/>
      <c r="H61" s="1"/>
      <c r="I61" s="1"/>
      <c r="J61" s="30"/>
      <c r="K61" s="1"/>
      <c r="L61" s="1"/>
    </row>
    <row r="62" spans="1:12" ht="18.75" customHeight="1" x14ac:dyDescent="0.3">
      <c r="A62" s="16" t="s">
        <v>444</v>
      </c>
      <c r="B62" s="17" t="s">
        <v>445</v>
      </c>
      <c r="C62" s="18">
        <v>358.00624999999997</v>
      </c>
      <c r="D62" s="12"/>
      <c r="G62" s="30"/>
      <c r="H62" s="1"/>
      <c r="I62" s="1"/>
      <c r="J62" s="30"/>
      <c r="K62" s="1"/>
      <c r="L62" s="1"/>
    </row>
    <row r="63" spans="1:12" ht="18.75" customHeight="1" x14ac:dyDescent="0.3">
      <c r="A63" s="9"/>
      <c r="C63" s="20"/>
      <c r="D63" s="12"/>
      <c r="E63" s="19"/>
      <c r="F63" s="19"/>
      <c r="G63" s="30"/>
      <c r="H63" s="1"/>
      <c r="I63" s="1"/>
      <c r="J63" s="30"/>
      <c r="K63" s="1"/>
      <c r="L63" s="1"/>
    </row>
    <row r="64" spans="1:12" ht="18.75" customHeight="1" x14ac:dyDescent="0.3">
      <c r="A64" s="2" t="s">
        <v>67</v>
      </c>
      <c r="B64" s="14"/>
      <c r="C64" s="15"/>
      <c r="D64" s="12"/>
      <c r="G64" s="30"/>
      <c r="H64" s="1"/>
      <c r="I64" s="1"/>
      <c r="J64" s="30"/>
      <c r="K64" s="1"/>
      <c r="L64" s="1"/>
    </row>
    <row r="65" spans="1:12" ht="18.75" customHeight="1" x14ac:dyDescent="0.3">
      <c r="A65" s="14"/>
      <c r="B65" s="14"/>
      <c r="C65" s="15"/>
      <c r="D65" s="12"/>
      <c r="G65" s="30"/>
      <c r="H65" s="1"/>
      <c r="I65" s="1"/>
      <c r="J65" s="30"/>
      <c r="K65" s="1"/>
      <c r="L65" s="1"/>
    </row>
    <row r="66" spans="1:12" ht="41.25" customHeight="1" x14ac:dyDescent="0.3">
      <c r="A66" s="3" t="s">
        <v>38</v>
      </c>
      <c r="B66" s="4" t="s">
        <v>39</v>
      </c>
      <c r="C66" s="5" t="s">
        <v>40</v>
      </c>
      <c r="D66" s="12"/>
      <c r="G66" s="30"/>
      <c r="H66" s="1"/>
      <c r="I66" s="1"/>
      <c r="J66" s="30"/>
      <c r="K66" s="1"/>
      <c r="L66" s="1"/>
    </row>
    <row r="67" spans="1:12" ht="18.75" customHeight="1" x14ac:dyDescent="0.3">
      <c r="A67" s="16" t="s">
        <v>446</v>
      </c>
      <c r="B67" s="17" t="s">
        <v>447</v>
      </c>
      <c r="C67" s="18">
        <v>53.53125</v>
      </c>
      <c r="D67" s="12"/>
      <c r="G67" s="30"/>
      <c r="H67" s="1"/>
      <c r="I67" s="1"/>
      <c r="J67" s="30"/>
      <c r="K67" s="1"/>
      <c r="L67" s="1"/>
    </row>
    <row r="68" spans="1:12" ht="18.75" customHeight="1" x14ac:dyDescent="0.3">
      <c r="A68" s="16" t="s">
        <v>448</v>
      </c>
      <c r="B68" s="17" t="s">
        <v>449</v>
      </c>
      <c r="C68" s="18">
        <v>80.708333333333343</v>
      </c>
      <c r="D68" s="12"/>
      <c r="G68" s="30"/>
      <c r="H68" s="1"/>
      <c r="I68" s="1"/>
      <c r="J68" s="30"/>
      <c r="K68" s="1"/>
      <c r="L68" s="1"/>
    </row>
    <row r="69" spans="1:12" ht="18.75" customHeight="1" x14ac:dyDescent="0.3">
      <c r="A69" s="16" t="s">
        <v>450</v>
      </c>
      <c r="B69" s="17" t="s">
        <v>451</v>
      </c>
      <c r="C69" s="18">
        <v>115.50000000000001</v>
      </c>
      <c r="D69" s="12"/>
      <c r="G69" s="30"/>
      <c r="H69" s="1"/>
      <c r="I69" s="1"/>
      <c r="J69" s="30"/>
      <c r="K69" s="1"/>
      <c r="L69" s="1"/>
    </row>
    <row r="70" spans="1:12" ht="18.75" customHeight="1" x14ac:dyDescent="0.3">
      <c r="G70" s="30"/>
      <c r="H70" s="1"/>
      <c r="I70" s="1"/>
      <c r="J70" s="30"/>
      <c r="K70" s="1"/>
      <c r="L70" s="1"/>
    </row>
    <row r="71" spans="1:12" ht="18.75" customHeight="1" x14ac:dyDescent="0.3">
      <c r="G71" s="30"/>
      <c r="J71" s="30"/>
    </row>
    <row r="72" spans="1:12" ht="18.75" customHeight="1" x14ac:dyDescent="0.3">
      <c r="A72" s="1" t="s">
        <v>165</v>
      </c>
      <c r="G72" s="30"/>
      <c r="J72" s="30"/>
    </row>
    <row r="73" spans="1:12" ht="18.75" customHeight="1" x14ac:dyDescent="0.3">
      <c r="G73" s="30"/>
      <c r="J73" s="30"/>
    </row>
    <row r="74" spans="1:12" ht="18.75" customHeight="1" x14ac:dyDescent="0.3">
      <c r="G74" s="30"/>
      <c r="J74" s="30"/>
    </row>
    <row r="75" spans="1:12" ht="18.75" customHeight="1" x14ac:dyDescent="0.3">
      <c r="G75" s="30"/>
      <c r="J75" s="30"/>
    </row>
    <row r="76" spans="1:12" ht="18.75" customHeight="1" x14ac:dyDescent="0.3">
      <c r="G76" s="30"/>
      <c r="J76" s="30"/>
    </row>
    <row r="77" spans="1:12" x14ac:dyDescent="0.3">
      <c r="G77" s="30"/>
      <c r="J77" s="30"/>
    </row>
    <row r="78" spans="1:12" x14ac:dyDescent="0.3">
      <c r="G78" s="30"/>
      <c r="J78" s="30"/>
    </row>
    <row r="79" spans="1:12" x14ac:dyDescent="0.3">
      <c r="G79" s="30"/>
      <c r="J79" s="30"/>
    </row>
    <row r="80" spans="1:12" x14ac:dyDescent="0.3">
      <c r="G80" s="30"/>
      <c r="J80" s="30"/>
    </row>
    <row r="81" spans="7:10" x14ac:dyDescent="0.3">
      <c r="G81" s="30"/>
      <c r="J81" s="30"/>
    </row>
    <row r="82" spans="7:10" x14ac:dyDescent="0.3">
      <c r="G82" s="30"/>
      <c r="J82" s="30"/>
    </row>
    <row r="83" spans="7:10" x14ac:dyDescent="0.3">
      <c r="G83" s="30"/>
      <c r="J83" s="30"/>
    </row>
    <row r="84" spans="7:10" x14ac:dyDescent="0.3">
      <c r="G84" s="30"/>
      <c r="J84" s="30"/>
    </row>
    <row r="85" spans="7:10" x14ac:dyDescent="0.3">
      <c r="G85" s="30"/>
      <c r="J85" s="30"/>
    </row>
    <row r="86" spans="7:10" x14ac:dyDescent="0.3">
      <c r="G86" s="30"/>
      <c r="J86" s="30"/>
    </row>
    <row r="87" spans="7:10" x14ac:dyDescent="0.3">
      <c r="G87" s="30"/>
      <c r="J87" s="30"/>
    </row>
    <row r="88" spans="7:10" x14ac:dyDescent="0.3">
      <c r="G88" s="30"/>
      <c r="J88" s="30"/>
    </row>
    <row r="89" spans="7:10" x14ac:dyDescent="0.3">
      <c r="G89" s="30"/>
      <c r="J89" s="30"/>
    </row>
    <row r="90" spans="7:10" x14ac:dyDescent="0.3">
      <c r="G90" s="30"/>
      <c r="J90" s="30"/>
    </row>
    <row r="91" spans="7:10" x14ac:dyDescent="0.3">
      <c r="G91" s="30"/>
      <c r="J91" s="30"/>
    </row>
    <row r="92" spans="7:10" x14ac:dyDescent="0.3">
      <c r="G92" s="30"/>
      <c r="J92" s="30"/>
    </row>
    <row r="93" spans="7:10" x14ac:dyDescent="0.3">
      <c r="G93" s="30"/>
      <c r="J93" s="30"/>
    </row>
    <row r="94" spans="7:10" x14ac:dyDescent="0.3">
      <c r="G94" s="30"/>
      <c r="J94" s="30"/>
    </row>
    <row r="95" spans="7:10" x14ac:dyDescent="0.3">
      <c r="G95" s="30"/>
      <c r="J95" s="30"/>
    </row>
    <row r="96" spans="7:10" x14ac:dyDescent="0.3">
      <c r="G96" s="30"/>
      <c r="J96" s="30"/>
    </row>
    <row r="97" spans="7:10" x14ac:dyDescent="0.3">
      <c r="G97" s="30"/>
      <c r="J97" s="30"/>
    </row>
    <row r="98" spans="7:10" x14ac:dyDescent="0.3">
      <c r="G98" s="30"/>
      <c r="J98" s="30"/>
    </row>
    <row r="99" spans="7:10" x14ac:dyDescent="0.3">
      <c r="G99" s="30"/>
      <c r="J99" s="30"/>
    </row>
    <row r="100" spans="7:10" x14ac:dyDescent="0.3">
      <c r="G100" s="30"/>
      <c r="J100" s="30"/>
    </row>
    <row r="101" spans="7:10" x14ac:dyDescent="0.3">
      <c r="G101" s="30"/>
      <c r="J101" s="30"/>
    </row>
    <row r="102" spans="7:10" x14ac:dyDescent="0.3">
      <c r="G102" s="30"/>
      <c r="J102" s="30"/>
    </row>
    <row r="103" spans="7:10" x14ac:dyDescent="0.3">
      <c r="G103" s="30"/>
      <c r="J103" s="30"/>
    </row>
    <row r="104" spans="7:10" x14ac:dyDescent="0.3">
      <c r="G104" s="30"/>
      <c r="J104" s="30"/>
    </row>
    <row r="105" spans="7:10" x14ac:dyDescent="0.3">
      <c r="G105" s="30"/>
      <c r="J105" s="30"/>
    </row>
    <row r="106" spans="7:10" x14ac:dyDescent="0.3">
      <c r="G106" s="30"/>
      <c r="J106" s="30"/>
    </row>
    <row r="107" spans="7:10" x14ac:dyDescent="0.3">
      <c r="G107" s="30"/>
      <c r="J107" s="30"/>
    </row>
    <row r="108" spans="7:10" x14ac:dyDescent="0.3">
      <c r="G108" s="30"/>
      <c r="J108" s="30"/>
    </row>
    <row r="109" spans="7:10" x14ac:dyDescent="0.3">
      <c r="G109" s="30"/>
      <c r="J109" s="30"/>
    </row>
    <row r="110" spans="7:10" x14ac:dyDescent="0.3">
      <c r="G110" s="30"/>
      <c r="J110" s="30"/>
    </row>
    <row r="111" spans="7:10" x14ac:dyDescent="0.3">
      <c r="G111" s="30"/>
      <c r="J111" s="30"/>
    </row>
    <row r="112" spans="7:10" x14ac:dyDescent="0.3">
      <c r="G112" s="30"/>
      <c r="J112" s="30"/>
    </row>
    <row r="113" spans="7:10" x14ac:dyDescent="0.3">
      <c r="G113" s="30"/>
      <c r="J113" s="30"/>
    </row>
    <row r="114" spans="7:10" x14ac:dyDescent="0.3">
      <c r="G114" s="30"/>
      <c r="J114" s="30"/>
    </row>
    <row r="115" spans="7:10" x14ac:dyDescent="0.3">
      <c r="G115" s="30"/>
      <c r="J115" s="30"/>
    </row>
    <row r="116" spans="7:10" x14ac:dyDescent="0.3">
      <c r="G116" s="30"/>
      <c r="J116" s="30"/>
    </row>
    <row r="117" spans="7:10" x14ac:dyDescent="0.3">
      <c r="G117" s="30"/>
      <c r="J117" s="30"/>
    </row>
    <row r="118" spans="7:10" x14ac:dyDescent="0.3">
      <c r="G118" s="30"/>
      <c r="J118" s="30"/>
    </row>
    <row r="119" spans="7:10" x14ac:dyDescent="0.3">
      <c r="G119" s="30"/>
      <c r="J119" s="30"/>
    </row>
    <row r="120" spans="7:10" x14ac:dyDescent="0.3">
      <c r="G120" s="30"/>
      <c r="J120" s="30"/>
    </row>
    <row r="121" spans="7:10" x14ac:dyDescent="0.3">
      <c r="G121" s="30"/>
      <c r="J121" s="30"/>
    </row>
    <row r="122" spans="7:10" x14ac:dyDescent="0.3">
      <c r="G122" s="30"/>
      <c r="J122" s="30"/>
    </row>
    <row r="123" spans="7:10" x14ac:dyDescent="0.3">
      <c r="G123" s="30"/>
      <c r="J123" s="30"/>
    </row>
    <row r="124" spans="7:10" x14ac:dyDescent="0.3">
      <c r="G124" s="30"/>
      <c r="J124" s="30"/>
    </row>
    <row r="125" spans="7:10" x14ac:dyDescent="0.3">
      <c r="G125" s="30"/>
      <c r="J125" s="30"/>
    </row>
    <row r="126" spans="7:10" x14ac:dyDescent="0.3">
      <c r="G126" s="30"/>
      <c r="J126" s="30"/>
    </row>
    <row r="127" spans="7:10" x14ac:dyDescent="0.3">
      <c r="G127" s="30"/>
      <c r="J127" s="30"/>
    </row>
    <row r="128" spans="7:10" x14ac:dyDescent="0.3">
      <c r="G128" s="30"/>
      <c r="J128" s="30"/>
    </row>
    <row r="129" spans="7:10" x14ac:dyDescent="0.3">
      <c r="G129" s="30"/>
      <c r="J129" s="30"/>
    </row>
  </sheetData>
  <mergeCells count="8">
    <mergeCell ref="K1:L1"/>
    <mergeCell ref="H1:I1"/>
    <mergeCell ref="A1:F1"/>
    <mergeCell ref="A44:B44"/>
    <mergeCell ref="A17:B17"/>
    <mergeCell ref="A35:B35"/>
    <mergeCell ref="A25:B25"/>
    <mergeCell ref="A5:F5"/>
  </mergeCells>
  <hyperlinks>
    <hyperlink ref="H1:I1" location="'Options et Consos RIPS A4'!A1" display="Options RIPS A4" xr:uid="{25B119CD-3960-465D-B1D8-46D8E400ED6B}"/>
    <hyperlink ref="K1:L1" location="'Tarif Top Partners OP'!A1" display="&lt; Retour Sommaire" xr:uid="{B63447DA-97F1-4A71-B63E-6E09D3E09841}"/>
  </hyperlinks>
  <pageMargins left="0.7" right="0.7" top="0.75" bottom="0.75" header="0.3" footer="0.3"/>
  <customProperties>
    <customPr name="_pios_id" r:id="rId1"/>
  </customPropertie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7EC9C-0DDE-4AE3-976F-20DF10B11393}">
  <sheetPr>
    <tabColor theme="7"/>
  </sheetPr>
  <dimension ref="A1:AA129"/>
  <sheetViews>
    <sheetView showGridLines="0" zoomScale="85" zoomScaleNormal="85" workbookViewId="0">
      <selection sqref="A1:I1"/>
    </sheetView>
  </sheetViews>
  <sheetFormatPr baseColWidth="10" defaultColWidth="11.44140625" defaultRowHeight="15.6" x14ac:dyDescent="0.3"/>
  <cols>
    <col min="1" max="1" width="19.88671875" style="1" customWidth="1"/>
    <col min="2" max="2" width="108.5546875" style="1" bestFit="1" customWidth="1"/>
    <col min="3" max="9" width="19.33203125" style="1" customWidth="1"/>
    <col min="10" max="10" width="4.88671875" style="1" customWidth="1"/>
    <col min="11" max="12" width="19.33203125" style="19" customWidth="1"/>
    <col min="13" max="13" width="4.88671875" style="1" customWidth="1"/>
    <col min="14" max="15" width="19.33203125" style="19" customWidth="1"/>
    <col min="16" max="16384" width="11.44140625" style="1"/>
  </cols>
  <sheetData>
    <row r="1" spans="1:27" ht="67.5" customHeight="1" x14ac:dyDescent="0.3">
      <c r="A1" s="76" t="s">
        <v>33</v>
      </c>
      <c r="B1" s="77"/>
      <c r="C1" s="77"/>
      <c r="D1" s="77"/>
      <c r="E1" s="77"/>
      <c r="F1" s="77"/>
      <c r="G1" s="77"/>
      <c r="H1" s="77"/>
      <c r="I1" s="78"/>
      <c r="J1" s="19"/>
      <c r="K1" s="71" t="s">
        <v>34</v>
      </c>
      <c r="L1" s="72"/>
      <c r="M1" s="19"/>
      <c r="N1" s="71" t="s">
        <v>35</v>
      </c>
      <c r="O1" s="72"/>
    </row>
    <row r="2" spans="1:27" ht="18.75" customHeight="1" x14ac:dyDescent="0.3"/>
    <row r="3" spans="1:27" ht="18.75" customHeight="1" x14ac:dyDescent="0.3"/>
    <row r="4" spans="1:27" ht="18.75" customHeight="1" x14ac:dyDescent="0.3"/>
    <row r="5" spans="1:27" ht="25.8" x14ac:dyDescent="0.3">
      <c r="A5" s="79" t="s">
        <v>36</v>
      </c>
      <c r="B5" s="80"/>
      <c r="C5" s="80"/>
      <c r="D5" s="80"/>
      <c r="E5" s="80"/>
      <c r="F5" s="80"/>
      <c r="G5" s="80"/>
      <c r="H5" s="80"/>
      <c r="I5" s="81"/>
      <c r="J5" s="19"/>
      <c r="M5" s="19"/>
    </row>
    <row r="6" spans="1:27" ht="18.75" customHeight="1" x14ac:dyDescent="0.3">
      <c r="A6" s="6"/>
      <c r="B6" s="7"/>
      <c r="C6" s="7"/>
    </row>
    <row r="7" spans="1:27" ht="18.75" customHeight="1" x14ac:dyDescent="0.3">
      <c r="A7" s="2" t="s">
        <v>37</v>
      </c>
    </row>
    <row r="8" spans="1:27" ht="18.75" customHeight="1" x14ac:dyDescent="0.3"/>
    <row r="9" spans="1:27" ht="41.25" customHeight="1" x14ac:dyDescent="0.3">
      <c r="A9" s="3" t="s">
        <v>38</v>
      </c>
      <c r="B9" s="4" t="s">
        <v>39</v>
      </c>
      <c r="C9" s="5" t="s">
        <v>40</v>
      </c>
      <c r="D9" s="12"/>
      <c r="E9" s="30"/>
      <c r="F9" s="30"/>
      <c r="G9" s="30"/>
      <c r="H9" s="36"/>
      <c r="I9" s="30"/>
      <c r="J9" s="30"/>
      <c r="M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</row>
    <row r="10" spans="1:27" ht="18.75" customHeight="1" x14ac:dyDescent="0.3">
      <c r="A10" s="16" t="s">
        <v>41</v>
      </c>
      <c r="B10" s="17" t="s">
        <v>42</v>
      </c>
      <c r="C10" s="18">
        <v>7062.2395833333339</v>
      </c>
    </row>
    <row r="11" spans="1:27" ht="18.75" customHeight="1" x14ac:dyDescent="0.3">
      <c r="A11" s="73" t="s">
        <v>43</v>
      </c>
      <c r="B11" s="74"/>
      <c r="C11" s="24">
        <v>-650</v>
      </c>
    </row>
    <row r="12" spans="1:27" ht="18.75" customHeight="1" x14ac:dyDescent="0.3">
      <c r="A12" s="75" t="s">
        <v>44</v>
      </c>
      <c r="B12" s="75"/>
      <c r="C12" s="25">
        <f>SUM(C10:C11)</f>
        <v>6412.2395833333339</v>
      </c>
    </row>
    <row r="13" spans="1:27" ht="18.75" customHeight="1" x14ac:dyDescent="0.3">
      <c r="A13" s="14"/>
      <c r="B13" s="14"/>
      <c r="C13" s="15"/>
      <c r="D13" s="15"/>
      <c r="E13" s="15"/>
    </row>
    <row r="14" spans="1:27" ht="18.75" customHeight="1" x14ac:dyDescent="0.3">
      <c r="A14" s="14"/>
      <c r="B14" s="14"/>
      <c r="C14" s="15"/>
      <c r="D14" s="15"/>
      <c r="E14" s="15"/>
    </row>
    <row r="15" spans="1:27" ht="18.75" customHeight="1" x14ac:dyDescent="0.3">
      <c r="A15" s="14"/>
      <c r="B15" s="14"/>
      <c r="C15" s="15"/>
      <c r="D15" s="15"/>
      <c r="E15" s="15"/>
    </row>
    <row r="16" spans="1:27" ht="18.75" customHeight="1" x14ac:dyDescent="0.3">
      <c r="A16" s="2" t="s">
        <v>45</v>
      </c>
    </row>
    <row r="17" spans="1:27" ht="18.75" customHeight="1" x14ac:dyDescent="0.3">
      <c r="A17" s="14"/>
      <c r="B17" s="14"/>
      <c r="C17" s="15"/>
    </row>
    <row r="18" spans="1:27" ht="41.25" customHeight="1" x14ac:dyDescent="0.3">
      <c r="A18" s="3" t="s">
        <v>38</v>
      </c>
      <c r="B18" s="4" t="s">
        <v>39</v>
      </c>
      <c r="C18" s="5" t="s">
        <v>40</v>
      </c>
      <c r="E18" s="5" t="s">
        <v>46</v>
      </c>
      <c r="F18" s="5" t="s">
        <v>47</v>
      </c>
    </row>
    <row r="19" spans="1:27" ht="18.75" customHeight="1" x14ac:dyDescent="0.3">
      <c r="A19" s="16" t="s">
        <v>48</v>
      </c>
      <c r="B19" s="17" t="s">
        <v>49</v>
      </c>
      <c r="C19" s="18">
        <v>122.97382198952882</v>
      </c>
      <c r="E19" s="26">
        <f>C19/50000</f>
        <v>2.4594764397905763E-3</v>
      </c>
      <c r="F19" s="27"/>
    </row>
    <row r="20" spans="1:27" ht="18.75" customHeight="1" x14ac:dyDescent="0.3">
      <c r="A20" s="16" t="s">
        <v>50</v>
      </c>
      <c r="B20" s="17" t="s">
        <v>51</v>
      </c>
      <c r="C20" s="18">
        <v>179.17277486910993</v>
      </c>
      <c r="E20" s="27"/>
      <c r="F20" s="27"/>
    </row>
    <row r="21" spans="1:27" ht="18.75" customHeight="1" x14ac:dyDescent="0.3">
      <c r="A21" s="16" t="s">
        <v>52</v>
      </c>
      <c r="B21" s="17" t="s">
        <v>53</v>
      </c>
      <c r="C21" s="18">
        <v>179.17277486910993</v>
      </c>
      <c r="E21" s="27"/>
      <c r="F21" s="27"/>
    </row>
    <row r="22" spans="1:27" ht="18.75" customHeight="1" x14ac:dyDescent="0.3">
      <c r="A22" s="16" t="s">
        <v>54</v>
      </c>
      <c r="B22" s="17" t="s">
        <v>55</v>
      </c>
      <c r="C22" s="18">
        <v>179.17277486910993</v>
      </c>
      <c r="E22" s="27"/>
      <c r="F22" s="62">
        <f>((C20/50000)*3)+E19</f>
        <v>1.3209842931937171E-2</v>
      </c>
    </row>
    <row r="23" spans="1:27" ht="18.75" customHeight="1" x14ac:dyDescent="0.3">
      <c r="A23" s="75" t="s">
        <v>44</v>
      </c>
      <c r="B23" s="75"/>
      <c r="C23" s="25">
        <f>SUM(C18:C22)</f>
        <v>660.49214659685867</v>
      </c>
    </row>
    <row r="24" spans="1:27" ht="18.75" customHeight="1" x14ac:dyDescent="0.3">
      <c r="A24" s="9"/>
      <c r="B24" s="10"/>
      <c r="C24" s="11"/>
      <c r="D24" s="12"/>
    </row>
    <row r="25" spans="1:27" ht="18.75" customHeight="1" x14ac:dyDescent="0.3"/>
    <row r="26" spans="1:27" ht="18.75" customHeight="1" x14ac:dyDescent="0.3"/>
    <row r="27" spans="1:27" ht="18.75" customHeight="1" x14ac:dyDescent="0.3"/>
    <row r="28" spans="1:27" ht="18.75" customHeight="1" x14ac:dyDescent="0.3"/>
    <row r="29" spans="1:27" ht="18.75" customHeight="1" x14ac:dyDescent="0.3">
      <c r="F29" s="30"/>
      <c r="G29" s="30"/>
      <c r="H29" s="30"/>
      <c r="I29" s="30"/>
      <c r="J29" s="30"/>
      <c r="M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</row>
    <row r="30" spans="1:27" ht="18.75" customHeight="1" x14ac:dyDescent="0.3">
      <c r="F30" s="30"/>
      <c r="G30" s="30"/>
      <c r="H30" s="30"/>
      <c r="I30" s="30"/>
      <c r="J30" s="30"/>
      <c r="M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</row>
    <row r="31" spans="1:27" ht="18.75" customHeight="1" x14ac:dyDescent="0.3">
      <c r="F31" s="30"/>
      <c r="G31" s="30"/>
      <c r="H31" s="30"/>
      <c r="I31" s="30"/>
      <c r="J31" s="30"/>
      <c r="M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</row>
    <row r="32" spans="1:27" ht="18.75" customHeight="1" x14ac:dyDescent="0.3">
      <c r="F32" s="30"/>
      <c r="G32" s="30"/>
      <c r="H32" s="30"/>
      <c r="I32" s="30"/>
      <c r="J32" s="30"/>
      <c r="M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</row>
    <row r="33" spans="1:27" ht="18.75" customHeight="1" x14ac:dyDescent="0.3">
      <c r="E33" s="30"/>
      <c r="F33" s="30"/>
      <c r="G33" s="30"/>
      <c r="H33" s="30"/>
      <c r="I33" s="30"/>
      <c r="J33" s="30"/>
      <c r="M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</row>
    <row r="34" spans="1:27" ht="18.75" customHeight="1" x14ac:dyDescent="0.3">
      <c r="E34" s="30"/>
      <c r="F34" s="30"/>
      <c r="G34" s="30"/>
      <c r="H34" s="30"/>
      <c r="I34" s="30"/>
      <c r="J34" s="30"/>
      <c r="M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</row>
    <row r="35" spans="1:27" ht="18.75" customHeight="1" x14ac:dyDescent="0.3">
      <c r="E35" s="30"/>
      <c r="F35" s="30"/>
      <c r="G35" s="30"/>
      <c r="H35" s="30"/>
      <c r="I35" s="30"/>
      <c r="J35" s="30"/>
      <c r="K35" s="1"/>
      <c r="L35" s="1"/>
      <c r="M35" s="30"/>
      <c r="N35" s="1"/>
      <c r="O35" s="1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</row>
    <row r="36" spans="1:27" ht="18.75" customHeight="1" x14ac:dyDescent="0.3">
      <c r="A36" s="2" t="s">
        <v>56</v>
      </c>
      <c r="B36" s="14"/>
      <c r="C36" s="15"/>
      <c r="D36" s="12"/>
      <c r="E36" s="30"/>
      <c r="F36" s="30"/>
      <c r="G36" s="30"/>
      <c r="H36" s="35"/>
      <c r="I36" s="30"/>
      <c r="J36" s="30"/>
      <c r="K36" s="1"/>
      <c r="L36" s="1"/>
      <c r="M36" s="30"/>
      <c r="N36" s="1"/>
      <c r="O36" s="1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</row>
    <row r="37" spans="1:27" ht="18.75" customHeight="1" x14ac:dyDescent="0.3">
      <c r="A37" s="14"/>
      <c r="B37" s="14"/>
      <c r="C37" s="15"/>
      <c r="D37" s="12"/>
      <c r="E37" s="30"/>
      <c r="F37" s="30"/>
      <c r="G37" s="30"/>
      <c r="H37" s="36"/>
      <c r="I37" s="30"/>
      <c r="J37" s="30"/>
      <c r="M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</row>
    <row r="38" spans="1:27" ht="41.25" customHeight="1" x14ac:dyDescent="0.3">
      <c r="A38" s="3" t="s">
        <v>38</v>
      </c>
      <c r="B38" s="4" t="s">
        <v>39</v>
      </c>
      <c r="C38" s="5" t="s">
        <v>40</v>
      </c>
      <c r="D38" s="12"/>
      <c r="E38" s="30"/>
      <c r="F38" s="30"/>
      <c r="G38" s="30"/>
      <c r="H38" s="36"/>
      <c r="I38" s="30"/>
      <c r="J38" s="30"/>
      <c r="M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</row>
    <row r="39" spans="1:27" ht="18.75" customHeight="1" x14ac:dyDescent="0.3">
      <c r="A39" s="16" t="s">
        <v>57</v>
      </c>
      <c r="B39" s="17" t="s">
        <v>58</v>
      </c>
      <c r="C39" s="18">
        <v>1323.7696335078533</v>
      </c>
      <c r="D39" s="12"/>
      <c r="E39" s="30"/>
      <c r="F39" s="30"/>
      <c r="G39" s="30"/>
      <c r="H39" s="30"/>
      <c r="I39" s="30"/>
      <c r="J39" s="30"/>
      <c r="M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</row>
    <row r="40" spans="1:27" ht="18.75" customHeight="1" x14ac:dyDescent="0.3">
      <c r="A40" s="16" t="s">
        <v>59</v>
      </c>
      <c r="B40" s="17" t="s">
        <v>60</v>
      </c>
      <c r="C40" s="18">
        <v>2157.1727748691101</v>
      </c>
      <c r="D40" s="12"/>
      <c r="E40" s="30"/>
      <c r="F40" s="30"/>
      <c r="G40" s="30"/>
      <c r="H40" s="30"/>
      <c r="I40" s="30"/>
      <c r="J40" s="30"/>
      <c r="M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</row>
    <row r="41" spans="1:27" ht="18.75" customHeight="1" x14ac:dyDescent="0.3">
      <c r="A41" s="16" t="s">
        <v>61</v>
      </c>
      <c r="B41" s="17" t="s">
        <v>62</v>
      </c>
      <c r="C41" s="18">
        <v>3862.96</v>
      </c>
      <c r="D41" s="12"/>
      <c r="E41" s="30"/>
      <c r="F41" s="30"/>
      <c r="G41" s="30"/>
      <c r="H41" s="30"/>
      <c r="I41" s="30"/>
      <c r="J41" s="30"/>
      <c r="M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</row>
    <row r="42" spans="1:27" ht="18.75" customHeight="1" x14ac:dyDescent="0.3">
      <c r="A42" s="16" t="s">
        <v>63</v>
      </c>
      <c r="B42" s="17" t="s">
        <v>64</v>
      </c>
      <c r="C42" s="18">
        <v>4782.63</v>
      </c>
      <c r="D42" s="12"/>
      <c r="E42" s="30"/>
      <c r="F42" s="30"/>
      <c r="G42" s="30"/>
      <c r="H42" s="30"/>
      <c r="I42" s="30"/>
      <c r="J42" s="30"/>
      <c r="M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  <c r="AA42" s="30"/>
    </row>
    <row r="43" spans="1:27" ht="18.75" customHeight="1" x14ac:dyDescent="0.3">
      <c r="A43" s="16" t="s">
        <v>65</v>
      </c>
      <c r="B43" s="17" t="s">
        <v>66</v>
      </c>
      <c r="C43" s="18">
        <v>6638.93</v>
      </c>
      <c r="D43" s="12"/>
      <c r="E43" s="30"/>
      <c r="F43" s="30"/>
      <c r="G43" s="30"/>
      <c r="H43" s="30"/>
      <c r="I43" s="30"/>
      <c r="J43" s="30"/>
      <c r="M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  <c r="AA43" s="30"/>
    </row>
    <row r="44" spans="1:27" ht="18.75" customHeight="1" x14ac:dyDescent="0.3">
      <c r="A44" s="9"/>
      <c r="C44" s="20"/>
      <c r="D44" s="12"/>
      <c r="E44" s="36"/>
      <c r="F44" s="36"/>
      <c r="G44" s="30"/>
      <c r="H44" s="30"/>
      <c r="I44" s="30"/>
      <c r="J44" s="30"/>
      <c r="M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</row>
    <row r="45" spans="1:27" ht="18.75" customHeight="1" x14ac:dyDescent="0.3">
      <c r="A45" s="9"/>
      <c r="B45" s="10"/>
      <c r="C45" s="11"/>
      <c r="D45" s="12"/>
      <c r="E45" s="30"/>
      <c r="F45" s="30"/>
      <c r="G45" s="30"/>
      <c r="H45" s="30"/>
      <c r="I45" s="30"/>
      <c r="J45" s="30"/>
      <c r="M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</row>
    <row r="46" spans="1:27" ht="18.75" customHeight="1" x14ac:dyDescent="0.3">
      <c r="A46" s="2" t="s">
        <v>67</v>
      </c>
      <c r="B46" s="14"/>
      <c r="C46" s="15"/>
      <c r="D46" s="12"/>
      <c r="E46" s="30"/>
      <c r="F46" s="30"/>
      <c r="G46" s="30"/>
      <c r="H46" s="30"/>
      <c r="I46" s="30"/>
      <c r="J46" s="30"/>
      <c r="K46" s="1"/>
      <c r="L46" s="1"/>
      <c r="M46" s="30"/>
      <c r="N46" s="1"/>
      <c r="O46" s="1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</row>
    <row r="47" spans="1:27" ht="18.75" customHeight="1" x14ac:dyDescent="0.3">
      <c r="A47" s="14"/>
      <c r="B47" s="14"/>
      <c r="C47" s="15"/>
      <c r="D47" s="12"/>
      <c r="E47" s="30"/>
      <c r="F47" s="30"/>
      <c r="G47" s="30"/>
      <c r="H47" s="30"/>
      <c r="I47" s="30"/>
      <c r="J47" s="30"/>
      <c r="K47" s="1"/>
      <c r="L47" s="1"/>
      <c r="M47" s="30"/>
      <c r="N47" s="1"/>
      <c r="O47" s="1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</row>
    <row r="48" spans="1:27" ht="41.25" customHeight="1" x14ac:dyDescent="0.3">
      <c r="A48" s="3" t="s">
        <v>38</v>
      </c>
      <c r="B48" s="4" t="s">
        <v>39</v>
      </c>
      <c r="C48" s="5" t="s">
        <v>40</v>
      </c>
      <c r="D48" s="12"/>
      <c r="E48" s="30"/>
      <c r="F48" s="30"/>
      <c r="G48" s="30"/>
      <c r="H48" s="30"/>
      <c r="I48" s="30"/>
      <c r="J48" s="30"/>
      <c r="K48" s="1"/>
      <c r="L48" s="1"/>
      <c r="M48" s="30"/>
      <c r="N48" s="1"/>
      <c r="O48" s="1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</row>
    <row r="49" spans="1:27" ht="18.75" customHeight="1" x14ac:dyDescent="0.3">
      <c r="A49" s="16" t="s">
        <v>68</v>
      </c>
      <c r="B49" s="17" t="s">
        <v>69</v>
      </c>
      <c r="C49" s="18">
        <v>994.53403141361252</v>
      </c>
      <c r="D49" s="12"/>
      <c r="E49" s="30"/>
      <c r="F49" s="30"/>
      <c r="G49" s="30"/>
      <c r="H49" s="30"/>
      <c r="I49" s="30"/>
      <c r="J49" s="30"/>
      <c r="K49" s="1"/>
      <c r="L49" s="1"/>
      <c r="M49" s="30"/>
      <c r="N49" s="1"/>
      <c r="O49" s="1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</row>
    <row r="50" spans="1:27" ht="18.75" customHeight="1" x14ac:dyDescent="0.3">
      <c r="A50" s="16" t="s">
        <v>70</v>
      </c>
      <c r="B50" s="17" t="s">
        <v>71</v>
      </c>
      <c r="C50" s="18">
        <v>47.12</v>
      </c>
      <c r="D50" s="12"/>
      <c r="E50" s="30"/>
      <c r="F50" s="30"/>
      <c r="G50" s="30"/>
      <c r="H50" s="30"/>
      <c r="I50" s="30"/>
      <c r="J50" s="30"/>
      <c r="K50" s="1"/>
      <c r="L50" s="1"/>
      <c r="M50" s="30"/>
      <c r="N50" s="1"/>
      <c r="O50" s="1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</row>
    <row r="51" spans="1:27" ht="18.75" customHeight="1" x14ac:dyDescent="0.3">
      <c r="D51" s="12"/>
      <c r="E51" s="30"/>
      <c r="F51" s="30"/>
      <c r="G51" s="30"/>
      <c r="H51" s="30"/>
      <c r="I51" s="30"/>
      <c r="J51" s="30"/>
      <c r="K51" s="1"/>
      <c r="L51" s="1"/>
      <c r="M51" s="30"/>
      <c r="N51" s="1"/>
      <c r="O51" s="1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</row>
    <row r="52" spans="1:27" ht="18.75" customHeight="1" x14ac:dyDescent="0.3">
      <c r="D52" s="12"/>
      <c r="E52" s="30"/>
      <c r="F52" s="30"/>
      <c r="G52" s="30"/>
      <c r="H52" s="30"/>
      <c r="I52" s="30"/>
      <c r="J52" s="30"/>
      <c r="K52" s="1"/>
      <c r="L52" s="1"/>
      <c r="M52" s="30"/>
      <c r="N52" s="1"/>
      <c r="O52" s="1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</row>
    <row r="53" spans="1:27" ht="18.75" customHeight="1" x14ac:dyDescent="0.3">
      <c r="A53" s="9" t="s">
        <v>72</v>
      </c>
      <c r="D53" s="12"/>
      <c r="E53" s="30"/>
      <c r="F53" s="30"/>
      <c r="G53" s="30"/>
      <c r="H53" s="30"/>
      <c r="I53" s="30"/>
      <c r="J53" s="30"/>
      <c r="K53" s="1"/>
      <c r="L53" s="1"/>
      <c r="M53" s="30"/>
      <c r="N53" s="1"/>
      <c r="O53" s="1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</row>
    <row r="54" spans="1:27" ht="18.75" customHeight="1" x14ac:dyDescent="0.3">
      <c r="A54" s="1" t="s">
        <v>73</v>
      </c>
      <c r="E54" s="30"/>
      <c r="F54" s="30"/>
      <c r="G54" s="30"/>
      <c r="H54" s="30"/>
      <c r="I54" s="30"/>
      <c r="J54" s="30"/>
      <c r="K54" s="1"/>
      <c r="L54" s="1"/>
      <c r="M54" s="30"/>
      <c r="N54" s="1"/>
      <c r="O54" s="1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</row>
    <row r="55" spans="1:27" ht="18.75" customHeight="1" x14ac:dyDescent="0.3">
      <c r="E55" s="30"/>
      <c r="F55" s="30"/>
      <c r="G55" s="30"/>
      <c r="H55" s="30"/>
      <c r="I55" s="30"/>
      <c r="J55" s="30"/>
      <c r="K55" s="1"/>
      <c r="L55" s="1"/>
      <c r="M55" s="30"/>
      <c r="N55" s="1"/>
      <c r="O55" s="1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</row>
    <row r="56" spans="1:27" ht="18.75" customHeight="1" x14ac:dyDescent="0.3">
      <c r="E56" s="30"/>
      <c r="F56" s="30"/>
      <c r="G56" s="30"/>
      <c r="H56" s="30"/>
      <c r="I56" s="30"/>
      <c r="J56" s="30"/>
      <c r="K56" s="1"/>
      <c r="L56" s="1"/>
      <c r="M56" s="30"/>
      <c r="N56" s="1"/>
      <c r="O56" s="1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</row>
    <row r="57" spans="1:27" ht="18.75" customHeight="1" x14ac:dyDescent="0.3">
      <c r="E57" s="30"/>
      <c r="F57" s="30"/>
      <c r="G57" s="30"/>
      <c r="H57" s="30"/>
      <c r="I57" s="30"/>
      <c r="J57" s="30"/>
      <c r="K57" s="1"/>
      <c r="L57" s="1"/>
      <c r="M57" s="30"/>
      <c r="N57" s="1"/>
      <c r="O57" s="1"/>
      <c r="P57" s="30"/>
      <c r="Q57" s="30"/>
      <c r="R57" s="30"/>
      <c r="S57" s="30"/>
      <c r="T57" s="30"/>
      <c r="U57" s="30"/>
      <c r="V57" s="30"/>
      <c r="W57" s="30"/>
    </row>
    <row r="58" spans="1:27" ht="18.75" customHeight="1" x14ac:dyDescent="0.3">
      <c r="E58" s="30"/>
      <c r="F58" s="30"/>
      <c r="G58" s="30"/>
      <c r="H58" s="30"/>
      <c r="I58" s="30"/>
      <c r="J58" s="30"/>
      <c r="K58" s="12"/>
      <c r="L58" s="1"/>
      <c r="M58" s="30"/>
      <c r="N58" s="12"/>
      <c r="O58" s="1"/>
      <c r="P58" s="30"/>
      <c r="Q58" s="30"/>
      <c r="R58" s="30"/>
      <c r="S58" s="30"/>
      <c r="T58" s="30"/>
      <c r="U58" s="30"/>
      <c r="V58" s="30"/>
      <c r="W58" s="30"/>
    </row>
    <row r="59" spans="1:27" ht="18.75" customHeight="1" x14ac:dyDescent="0.3">
      <c r="E59" s="30"/>
      <c r="F59" s="30"/>
      <c r="G59" s="30"/>
      <c r="H59" s="30"/>
      <c r="I59" s="30"/>
      <c r="J59" s="30"/>
      <c r="L59" s="1"/>
      <c r="M59" s="30"/>
      <c r="O59" s="1"/>
      <c r="P59" s="30"/>
      <c r="Q59" s="30"/>
      <c r="R59" s="30"/>
      <c r="S59" s="30"/>
      <c r="T59" s="30"/>
      <c r="U59" s="30"/>
      <c r="V59" s="30"/>
      <c r="W59" s="30"/>
    </row>
    <row r="60" spans="1:27" ht="18.75" customHeight="1" x14ac:dyDescent="0.3">
      <c r="E60" s="30"/>
      <c r="F60" s="30"/>
      <c r="G60" s="30"/>
      <c r="H60" s="30"/>
      <c r="I60" s="30"/>
      <c r="J60" s="30"/>
      <c r="L60" s="1"/>
      <c r="M60" s="30"/>
      <c r="O60" s="1"/>
      <c r="P60" s="30"/>
      <c r="Q60" s="30"/>
      <c r="R60" s="30"/>
      <c r="S60" s="30"/>
      <c r="T60" s="30"/>
      <c r="U60" s="30"/>
      <c r="V60" s="30"/>
      <c r="W60" s="30"/>
    </row>
    <row r="61" spans="1:27" ht="18.75" customHeight="1" x14ac:dyDescent="0.3">
      <c r="E61" s="30"/>
      <c r="F61" s="30"/>
      <c r="G61" s="30"/>
      <c r="H61" s="30"/>
      <c r="I61" s="30"/>
      <c r="J61" s="30"/>
      <c r="K61" s="1"/>
      <c r="L61" s="1"/>
      <c r="M61" s="30"/>
      <c r="N61" s="1"/>
      <c r="O61" s="1"/>
      <c r="P61" s="30"/>
      <c r="Q61" s="30"/>
      <c r="R61" s="30"/>
      <c r="S61" s="30"/>
      <c r="T61" s="30"/>
      <c r="U61" s="30"/>
      <c r="V61" s="30"/>
      <c r="W61" s="30"/>
    </row>
    <row r="62" spans="1:27" ht="18.75" customHeight="1" x14ac:dyDescent="0.3">
      <c r="E62" s="30"/>
      <c r="F62" s="30"/>
      <c r="G62" s="30"/>
      <c r="H62" s="30"/>
      <c r="I62" s="30"/>
      <c r="J62" s="30"/>
      <c r="K62" s="1"/>
      <c r="L62" s="1"/>
      <c r="M62" s="30"/>
      <c r="N62" s="1"/>
      <c r="O62" s="1"/>
      <c r="P62" s="30"/>
      <c r="Q62" s="30"/>
      <c r="R62" s="30"/>
      <c r="S62" s="30"/>
      <c r="T62" s="30"/>
      <c r="U62" s="30"/>
      <c r="V62" s="30"/>
      <c r="W62" s="30"/>
    </row>
    <row r="63" spans="1:27" ht="18.75" customHeight="1" x14ac:dyDescent="0.3">
      <c r="E63" s="30"/>
      <c r="F63" s="30"/>
      <c r="G63" s="30"/>
      <c r="H63" s="30"/>
      <c r="I63" s="30"/>
      <c r="J63" s="30"/>
      <c r="K63" s="1"/>
      <c r="L63" s="1"/>
      <c r="M63" s="30"/>
      <c r="N63" s="1"/>
      <c r="O63" s="1"/>
      <c r="P63" s="30"/>
      <c r="Q63" s="30"/>
      <c r="R63" s="30"/>
      <c r="S63" s="30"/>
      <c r="T63" s="30"/>
      <c r="U63" s="30"/>
      <c r="V63" s="30"/>
      <c r="W63" s="30"/>
    </row>
    <row r="64" spans="1:27" ht="18.75" customHeight="1" x14ac:dyDescent="0.3">
      <c r="E64" s="30"/>
      <c r="F64" s="30"/>
      <c r="G64" s="30"/>
      <c r="H64" s="30"/>
      <c r="I64" s="30"/>
      <c r="J64" s="30"/>
      <c r="K64" s="1"/>
      <c r="L64" s="1"/>
      <c r="M64" s="30"/>
      <c r="N64" s="1"/>
      <c r="O64" s="1"/>
      <c r="P64" s="30"/>
      <c r="Q64" s="30"/>
      <c r="R64" s="30"/>
      <c r="S64" s="30"/>
      <c r="T64" s="30"/>
      <c r="U64" s="30"/>
      <c r="V64" s="30"/>
      <c r="W64" s="30"/>
    </row>
    <row r="65" spans="5:23" ht="18.75" customHeight="1" x14ac:dyDescent="0.3">
      <c r="E65" s="30"/>
      <c r="F65" s="30"/>
      <c r="G65" s="30"/>
      <c r="H65" s="30"/>
      <c r="I65" s="30"/>
      <c r="J65" s="30"/>
      <c r="K65" s="1"/>
      <c r="L65" s="1"/>
      <c r="M65" s="30"/>
      <c r="N65" s="1"/>
      <c r="O65" s="1"/>
      <c r="P65" s="30"/>
      <c r="Q65" s="30"/>
      <c r="R65" s="30"/>
      <c r="S65" s="30"/>
      <c r="T65" s="30"/>
      <c r="U65" s="30"/>
      <c r="V65" s="30"/>
      <c r="W65" s="30"/>
    </row>
    <row r="66" spans="5:23" ht="18.75" customHeight="1" x14ac:dyDescent="0.3">
      <c r="E66" s="30"/>
      <c r="F66" s="30"/>
      <c r="G66" s="30"/>
      <c r="H66" s="30"/>
      <c r="I66" s="30"/>
      <c r="J66" s="30"/>
      <c r="K66" s="1"/>
      <c r="L66" s="1"/>
      <c r="M66" s="30"/>
      <c r="N66" s="1"/>
      <c r="O66" s="1"/>
      <c r="P66" s="30"/>
      <c r="Q66" s="30"/>
      <c r="R66" s="30"/>
      <c r="S66" s="30"/>
      <c r="T66" s="30"/>
      <c r="U66" s="30"/>
      <c r="V66" s="30"/>
      <c r="W66" s="30"/>
    </row>
    <row r="67" spans="5:23" ht="18.75" customHeight="1" x14ac:dyDescent="0.3">
      <c r="E67" s="30"/>
      <c r="F67" s="30"/>
      <c r="G67" s="30"/>
      <c r="H67" s="30"/>
      <c r="I67" s="30"/>
      <c r="J67" s="30"/>
      <c r="K67" s="1"/>
      <c r="L67" s="1"/>
      <c r="M67" s="30"/>
      <c r="N67" s="1"/>
      <c r="O67" s="1"/>
      <c r="P67" s="30"/>
      <c r="Q67" s="30"/>
      <c r="R67" s="30"/>
      <c r="S67" s="30"/>
      <c r="T67" s="30"/>
      <c r="U67" s="30"/>
      <c r="V67" s="30"/>
      <c r="W67" s="30"/>
    </row>
    <row r="68" spans="5:23" ht="18.75" customHeight="1" x14ac:dyDescent="0.3">
      <c r="E68" s="30"/>
      <c r="F68" s="30"/>
      <c r="G68" s="30"/>
      <c r="H68" s="30"/>
      <c r="I68" s="30"/>
      <c r="J68" s="30"/>
      <c r="K68" s="1"/>
      <c r="L68" s="1"/>
      <c r="M68" s="30"/>
      <c r="N68" s="1"/>
      <c r="O68" s="1"/>
      <c r="P68" s="30"/>
      <c r="Q68" s="30"/>
      <c r="R68" s="30"/>
      <c r="S68" s="30"/>
      <c r="T68" s="30"/>
      <c r="U68" s="30"/>
      <c r="V68" s="30"/>
      <c r="W68" s="30"/>
    </row>
    <row r="69" spans="5:23" ht="18.75" customHeight="1" x14ac:dyDescent="0.3">
      <c r="E69" s="30"/>
      <c r="F69" s="30"/>
      <c r="G69" s="30"/>
      <c r="H69" s="30"/>
      <c r="I69" s="30"/>
      <c r="J69" s="30"/>
      <c r="K69" s="1"/>
      <c r="L69" s="1"/>
      <c r="M69" s="30"/>
      <c r="N69" s="1"/>
      <c r="O69" s="1"/>
      <c r="P69" s="30"/>
      <c r="Q69" s="30"/>
      <c r="R69" s="30"/>
      <c r="S69" s="30"/>
      <c r="T69" s="30"/>
      <c r="U69" s="30"/>
      <c r="V69" s="30"/>
      <c r="W69" s="30"/>
    </row>
    <row r="70" spans="5:23" ht="18.75" customHeight="1" x14ac:dyDescent="0.3">
      <c r="E70" s="30"/>
      <c r="F70" s="30"/>
      <c r="G70" s="30"/>
      <c r="H70" s="30"/>
      <c r="I70" s="30"/>
      <c r="J70" s="30"/>
      <c r="K70" s="1"/>
      <c r="L70" s="1"/>
      <c r="M70" s="30"/>
      <c r="N70" s="1"/>
      <c r="O70" s="1"/>
      <c r="P70" s="30"/>
      <c r="Q70" s="30"/>
      <c r="R70" s="30"/>
      <c r="S70" s="30"/>
      <c r="T70" s="30"/>
      <c r="U70" s="30"/>
      <c r="V70" s="30"/>
      <c r="W70" s="30"/>
    </row>
    <row r="71" spans="5:23" ht="18.75" customHeight="1" x14ac:dyDescent="0.3">
      <c r="E71" s="30"/>
      <c r="F71" s="30"/>
      <c r="G71" s="30"/>
      <c r="H71" s="30"/>
      <c r="I71" s="30"/>
      <c r="J71" s="30"/>
      <c r="M71" s="30"/>
      <c r="P71" s="30"/>
      <c r="Q71" s="30"/>
      <c r="R71" s="30"/>
      <c r="S71" s="30"/>
      <c r="T71" s="30"/>
      <c r="U71" s="30"/>
      <c r="V71" s="30"/>
      <c r="W71" s="30"/>
    </row>
    <row r="72" spans="5:23" ht="18.75" customHeight="1" x14ac:dyDescent="0.3">
      <c r="E72" s="30"/>
      <c r="F72" s="30"/>
      <c r="G72" s="30"/>
      <c r="H72" s="30"/>
      <c r="I72" s="30"/>
      <c r="J72" s="30"/>
      <c r="M72" s="30"/>
      <c r="P72" s="30"/>
      <c r="Q72" s="30"/>
      <c r="R72" s="30"/>
      <c r="S72" s="30"/>
      <c r="T72" s="30"/>
      <c r="U72" s="30"/>
      <c r="V72" s="30"/>
      <c r="W72" s="30"/>
    </row>
    <row r="73" spans="5:23" ht="18.75" customHeight="1" x14ac:dyDescent="0.3">
      <c r="E73" s="30"/>
      <c r="F73" s="30"/>
      <c r="G73" s="30"/>
      <c r="H73" s="30"/>
      <c r="I73" s="30"/>
      <c r="J73" s="30"/>
      <c r="M73" s="30"/>
      <c r="P73" s="30"/>
      <c r="Q73" s="30"/>
      <c r="R73" s="30"/>
      <c r="S73" s="30"/>
      <c r="T73" s="30"/>
      <c r="U73" s="30"/>
      <c r="V73" s="30"/>
      <c r="W73" s="30"/>
    </row>
    <row r="74" spans="5:23" ht="18.75" customHeight="1" x14ac:dyDescent="0.3">
      <c r="E74" s="30"/>
      <c r="F74" s="30"/>
      <c r="G74" s="30"/>
      <c r="H74" s="30"/>
      <c r="I74" s="30"/>
      <c r="J74" s="30"/>
      <c r="M74" s="30"/>
      <c r="P74" s="30"/>
      <c r="Q74" s="30"/>
      <c r="R74" s="30"/>
      <c r="S74" s="30"/>
      <c r="T74" s="30"/>
      <c r="U74" s="30"/>
      <c r="V74" s="30"/>
      <c r="W74" s="30"/>
    </row>
    <row r="75" spans="5:23" ht="18.75" customHeight="1" x14ac:dyDescent="0.3">
      <c r="E75" s="30"/>
      <c r="F75" s="30"/>
      <c r="G75" s="30"/>
      <c r="H75" s="30"/>
      <c r="I75" s="30"/>
      <c r="J75" s="30"/>
      <c r="M75" s="30"/>
      <c r="P75" s="30"/>
      <c r="Q75" s="30"/>
      <c r="R75" s="30"/>
      <c r="S75" s="30"/>
      <c r="T75" s="30"/>
      <c r="U75" s="30"/>
      <c r="V75" s="30"/>
      <c r="W75" s="30"/>
    </row>
    <row r="76" spans="5:23" ht="18.75" customHeight="1" x14ac:dyDescent="0.3">
      <c r="E76" s="30"/>
      <c r="F76" s="30"/>
      <c r="G76" s="30"/>
      <c r="H76" s="30"/>
      <c r="I76" s="30"/>
      <c r="J76" s="30"/>
      <c r="M76" s="30"/>
      <c r="P76" s="30"/>
      <c r="Q76" s="30"/>
      <c r="R76" s="30"/>
      <c r="S76" s="30"/>
      <c r="T76" s="30"/>
      <c r="U76" s="30"/>
      <c r="V76" s="30"/>
      <c r="W76" s="30"/>
    </row>
    <row r="77" spans="5:23" ht="18.75" customHeight="1" x14ac:dyDescent="0.3">
      <c r="E77" s="30"/>
      <c r="F77" s="30"/>
      <c r="G77" s="30"/>
      <c r="H77" s="30"/>
      <c r="I77" s="30"/>
      <c r="J77" s="30"/>
      <c r="M77" s="30"/>
      <c r="P77" s="30"/>
      <c r="Q77" s="30"/>
      <c r="R77" s="30"/>
      <c r="S77" s="30"/>
      <c r="T77" s="30"/>
      <c r="U77" s="30"/>
      <c r="V77" s="30"/>
      <c r="W77" s="30"/>
    </row>
    <row r="78" spans="5:23" ht="18.75" customHeight="1" x14ac:dyDescent="0.3">
      <c r="E78" s="30"/>
      <c r="F78" s="30"/>
      <c r="G78" s="30"/>
      <c r="H78" s="30"/>
      <c r="I78" s="30"/>
      <c r="J78" s="30"/>
      <c r="M78" s="30"/>
      <c r="P78" s="30"/>
      <c r="Q78" s="30"/>
      <c r="R78" s="30"/>
      <c r="S78" s="30"/>
      <c r="T78" s="30"/>
      <c r="U78" s="30"/>
      <c r="V78" s="30"/>
      <c r="W78" s="30"/>
    </row>
    <row r="79" spans="5:23" ht="18.75" customHeight="1" x14ac:dyDescent="0.3">
      <c r="E79" s="30"/>
      <c r="F79" s="30"/>
      <c r="G79" s="30"/>
      <c r="H79" s="30"/>
      <c r="I79" s="30"/>
      <c r="J79" s="30"/>
      <c r="M79" s="30"/>
      <c r="P79" s="30"/>
      <c r="Q79" s="30"/>
      <c r="R79" s="30"/>
      <c r="S79" s="30"/>
      <c r="T79" s="30"/>
      <c r="U79" s="30"/>
      <c r="V79" s="30"/>
      <c r="W79" s="30"/>
    </row>
    <row r="80" spans="5:23" ht="18.75" customHeight="1" x14ac:dyDescent="0.3">
      <c r="E80" s="30"/>
      <c r="F80" s="30"/>
      <c r="G80" s="30"/>
      <c r="H80" s="30"/>
      <c r="I80" s="30"/>
      <c r="J80" s="30"/>
      <c r="M80" s="30"/>
      <c r="P80" s="30"/>
      <c r="Q80" s="30"/>
      <c r="R80" s="30"/>
      <c r="S80" s="30"/>
      <c r="T80" s="30"/>
      <c r="U80" s="30"/>
      <c r="V80" s="30"/>
      <c r="W80" s="30"/>
    </row>
    <row r="81" spans="5:23" ht="18.75" customHeight="1" x14ac:dyDescent="0.3">
      <c r="E81" s="30"/>
      <c r="F81" s="30"/>
      <c r="G81" s="30"/>
      <c r="H81" s="30"/>
      <c r="I81" s="30"/>
      <c r="J81" s="30"/>
      <c r="M81" s="30"/>
      <c r="P81" s="30"/>
      <c r="Q81" s="30"/>
      <c r="R81" s="30"/>
      <c r="S81" s="30"/>
      <c r="T81" s="30"/>
      <c r="U81" s="30"/>
      <c r="V81" s="30"/>
      <c r="W81" s="30"/>
    </row>
    <row r="82" spans="5:23" ht="18.75" customHeight="1" x14ac:dyDescent="0.3">
      <c r="E82" s="30"/>
      <c r="F82" s="30"/>
      <c r="G82" s="30"/>
      <c r="H82" s="30"/>
      <c r="I82" s="30"/>
      <c r="J82" s="30"/>
      <c r="M82" s="30"/>
      <c r="P82" s="30"/>
      <c r="Q82" s="30"/>
      <c r="R82" s="30"/>
      <c r="S82" s="30"/>
      <c r="T82" s="30"/>
      <c r="U82" s="30"/>
      <c r="V82" s="30"/>
      <c r="W82" s="30"/>
    </row>
    <row r="83" spans="5:23" ht="18.75" customHeight="1" x14ac:dyDescent="0.3">
      <c r="E83" s="30"/>
      <c r="F83" s="30"/>
      <c r="G83" s="30"/>
      <c r="H83" s="30"/>
      <c r="I83" s="30"/>
      <c r="J83" s="30"/>
      <c r="M83" s="30"/>
      <c r="P83" s="30"/>
      <c r="Q83" s="30"/>
      <c r="R83" s="30"/>
      <c r="S83" s="30"/>
      <c r="T83" s="30"/>
      <c r="U83" s="30"/>
      <c r="V83" s="30"/>
      <c r="W83" s="30"/>
    </row>
    <row r="84" spans="5:23" ht="18.75" customHeight="1" x14ac:dyDescent="0.3">
      <c r="E84" s="30"/>
      <c r="F84" s="30"/>
      <c r="G84" s="30"/>
      <c r="H84" s="30"/>
      <c r="I84" s="30"/>
      <c r="J84" s="30"/>
      <c r="M84" s="30"/>
      <c r="P84" s="30"/>
      <c r="Q84" s="30"/>
      <c r="R84" s="30"/>
      <c r="S84" s="30"/>
      <c r="T84" s="30"/>
      <c r="U84" s="30"/>
      <c r="V84" s="30"/>
      <c r="W84" s="30"/>
    </row>
    <row r="85" spans="5:23" x14ac:dyDescent="0.3">
      <c r="E85" s="30"/>
      <c r="F85" s="30"/>
      <c r="G85" s="30"/>
      <c r="H85" s="30"/>
      <c r="I85" s="30"/>
      <c r="J85" s="30"/>
      <c r="M85" s="30"/>
      <c r="P85" s="30"/>
      <c r="Q85" s="30"/>
      <c r="R85" s="30"/>
      <c r="S85" s="30"/>
      <c r="T85" s="30"/>
      <c r="U85" s="30"/>
      <c r="V85" s="30"/>
      <c r="W85" s="30"/>
    </row>
    <row r="86" spans="5:23" x14ac:dyDescent="0.3">
      <c r="E86" s="30"/>
      <c r="F86" s="30"/>
      <c r="G86" s="30"/>
      <c r="H86" s="30"/>
      <c r="I86" s="30"/>
      <c r="J86" s="30"/>
      <c r="M86" s="30"/>
      <c r="P86" s="30"/>
      <c r="Q86" s="30"/>
      <c r="R86" s="30"/>
      <c r="S86" s="30"/>
      <c r="T86" s="30"/>
      <c r="U86" s="30"/>
      <c r="V86" s="30"/>
      <c r="W86" s="30"/>
    </row>
    <row r="87" spans="5:23" x14ac:dyDescent="0.3">
      <c r="E87" s="30"/>
      <c r="F87" s="30"/>
      <c r="G87" s="30"/>
      <c r="H87" s="30"/>
      <c r="I87" s="30"/>
      <c r="J87" s="30"/>
      <c r="M87" s="30"/>
      <c r="P87" s="30"/>
      <c r="Q87" s="30"/>
      <c r="R87" s="30"/>
      <c r="S87" s="30"/>
      <c r="T87" s="30"/>
      <c r="U87" s="30"/>
      <c r="V87" s="30"/>
      <c r="W87" s="30"/>
    </row>
    <row r="88" spans="5:23" x14ac:dyDescent="0.3">
      <c r="E88" s="30"/>
      <c r="F88" s="30"/>
      <c r="G88" s="30"/>
      <c r="H88" s="30"/>
      <c r="I88" s="30"/>
      <c r="J88" s="30"/>
      <c r="M88" s="30"/>
      <c r="P88" s="30"/>
      <c r="Q88" s="30"/>
      <c r="R88" s="30"/>
      <c r="S88" s="30"/>
      <c r="T88" s="30"/>
      <c r="U88" s="30"/>
      <c r="V88" s="30"/>
      <c r="W88" s="30"/>
    </row>
    <row r="89" spans="5:23" x14ac:dyDescent="0.3">
      <c r="E89" s="30"/>
      <c r="F89" s="30"/>
      <c r="G89" s="30"/>
      <c r="H89" s="30"/>
      <c r="I89" s="30"/>
      <c r="J89" s="30"/>
      <c r="M89" s="30"/>
      <c r="P89" s="30"/>
      <c r="Q89" s="30"/>
      <c r="R89" s="30"/>
      <c r="S89" s="30"/>
      <c r="T89" s="30"/>
      <c r="U89" s="30"/>
      <c r="V89" s="30"/>
      <c r="W89" s="30"/>
    </row>
    <row r="90" spans="5:23" x14ac:dyDescent="0.3">
      <c r="E90" s="30"/>
      <c r="F90" s="30"/>
      <c r="G90" s="30"/>
      <c r="H90" s="30"/>
      <c r="I90" s="30"/>
      <c r="J90" s="30"/>
      <c r="M90" s="30"/>
      <c r="P90" s="30"/>
      <c r="Q90" s="30"/>
      <c r="R90" s="30"/>
      <c r="S90" s="30"/>
      <c r="T90" s="30"/>
      <c r="U90" s="30"/>
      <c r="V90" s="30"/>
      <c r="W90" s="30"/>
    </row>
    <row r="91" spans="5:23" x14ac:dyDescent="0.3">
      <c r="E91" s="30"/>
      <c r="F91" s="30"/>
      <c r="G91" s="30"/>
      <c r="H91" s="30"/>
      <c r="I91" s="30"/>
      <c r="J91" s="30"/>
      <c r="M91" s="30"/>
      <c r="P91" s="30"/>
      <c r="Q91" s="30"/>
      <c r="R91" s="30"/>
      <c r="S91" s="30"/>
      <c r="T91" s="30"/>
      <c r="U91" s="30"/>
      <c r="V91" s="30"/>
      <c r="W91" s="30"/>
    </row>
    <row r="92" spans="5:23" x14ac:dyDescent="0.3">
      <c r="E92" s="30"/>
      <c r="F92" s="30"/>
      <c r="G92" s="30"/>
      <c r="H92" s="30"/>
      <c r="I92" s="30"/>
      <c r="J92" s="30"/>
      <c r="M92" s="30"/>
      <c r="P92" s="30"/>
      <c r="Q92" s="30"/>
      <c r="R92" s="30"/>
      <c r="S92" s="30"/>
      <c r="T92" s="30"/>
      <c r="U92" s="30"/>
      <c r="V92" s="30"/>
      <c r="W92" s="30"/>
    </row>
    <row r="93" spans="5:23" x14ac:dyDescent="0.3">
      <c r="E93" s="30"/>
      <c r="F93" s="30"/>
      <c r="G93" s="30"/>
      <c r="H93" s="30"/>
      <c r="I93" s="30"/>
      <c r="J93" s="30"/>
      <c r="M93" s="30"/>
      <c r="P93" s="30"/>
      <c r="Q93" s="30"/>
      <c r="R93" s="30"/>
      <c r="S93" s="30"/>
      <c r="T93" s="30"/>
      <c r="U93" s="30"/>
      <c r="V93" s="30"/>
      <c r="W93" s="30"/>
    </row>
    <row r="94" spans="5:23" x14ac:dyDescent="0.3">
      <c r="E94" s="30"/>
      <c r="F94" s="30"/>
      <c r="G94" s="30"/>
      <c r="H94" s="30"/>
      <c r="I94" s="30"/>
      <c r="J94" s="30"/>
      <c r="M94" s="30"/>
      <c r="P94" s="30"/>
      <c r="Q94" s="30"/>
      <c r="R94" s="30"/>
      <c r="S94" s="30"/>
      <c r="T94" s="30"/>
      <c r="U94" s="30"/>
      <c r="V94" s="30"/>
      <c r="W94" s="30"/>
    </row>
    <row r="95" spans="5:23" x14ac:dyDescent="0.3">
      <c r="E95" s="30"/>
      <c r="F95" s="30"/>
      <c r="G95" s="30"/>
      <c r="H95" s="30"/>
      <c r="I95" s="30"/>
      <c r="J95" s="30"/>
      <c r="M95" s="30"/>
      <c r="P95" s="30"/>
      <c r="Q95" s="30"/>
      <c r="R95" s="30"/>
      <c r="S95" s="30"/>
      <c r="T95" s="30"/>
      <c r="U95" s="30"/>
      <c r="V95" s="30"/>
      <c r="W95" s="30"/>
    </row>
    <row r="96" spans="5:23" x14ac:dyDescent="0.3">
      <c r="E96" s="30"/>
      <c r="F96" s="30"/>
      <c r="G96" s="30"/>
      <c r="H96" s="30"/>
      <c r="I96" s="30"/>
      <c r="J96" s="30"/>
      <c r="M96" s="30"/>
      <c r="P96" s="30"/>
      <c r="Q96" s="30"/>
      <c r="R96" s="30"/>
      <c r="S96" s="30"/>
      <c r="T96" s="30"/>
      <c r="U96" s="30"/>
      <c r="V96" s="30"/>
      <c r="W96" s="30"/>
    </row>
    <row r="97" spans="5:23" x14ac:dyDescent="0.3">
      <c r="E97" s="30"/>
      <c r="F97" s="30"/>
      <c r="G97" s="30"/>
      <c r="H97" s="30"/>
      <c r="I97" s="30"/>
      <c r="J97" s="30"/>
      <c r="M97" s="30"/>
      <c r="P97" s="30"/>
      <c r="Q97" s="30"/>
      <c r="R97" s="30"/>
      <c r="S97" s="30"/>
      <c r="T97" s="30"/>
      <c r="U97" s="30"/>
      <c r="V97" s="30"/>
      <c r="W97" s="30"/>
    </row>
    <row r="98" spans="5:23" x14ac:dyDescent="0.3">
      <c r="E98" s="30"/>
      <c r="F98" s="30"/>
      <c r="G98" s="30"/>
      <c r="H98" s="30"/>
      <c r="I98" s="30"/>
      <c r="J98" s="30"/>
      <c r="M98" s="30"/>
      <c r="P98" s="30"/>
      <c r="Q98" s="30"/>
      <c r="R98" s="30"/>
      <c r="S98" s="30"/>
      <c r="T98" s="30"/>
      <c r="U98" s="30"/>
      <c r="V98" s="30"/>
      <c r="W98" s="30"/>
    </row>
    <row r="99" spans="5:23" x14ac:dyDescent="0.3">
      <c r="E99" s="30"/>
      <c r="F99" s="30"/>
      <c r="G99" s="30"/>
      <c r="H99" s="30"/>
      <c r="I99" s="30"/>
      <c r="J99" s="30"/>
      <c r="M99" s="30"/>
      <c r="P99" s="30"/>
      <c r="Q99" s="30"/>
      <c r="R99" s="30"/>
      <c r="S99" s="30"/>
      <c r="T99" s="30"/>
      <c r="U99" s="30"/>
      <c r="V99" s="30"/>
      <c r="W99" s="30"/>
    </row>
    <row r="100" spans="5:23" x14ac:dyDescent="0.3">
      <c r="E100" s="30"/>
      <c r="F100" s="30"/>
      <c r="G100" s="30"/>
      <c r="H100" s="30"/>
      <c r="I100" s="30"/>
      <c r="J100" s="30"/>
      <c r="M100" s="30"/>
      <c r="P100" s="30"/>
      <c r="Q100" s="30"/>
      <c r="R100" s="30"/>
      <c r="S100" s="30"/>
      <c r="T100" s="30"/>
      <c r="U100" s="30"/>
      <c r="V100" s="30"/>
      <c r="W100" s="30"/>
    </row>
    <row r="101" spans="5:23" x14ac:dyDescent="0.3">
      <c r="E101" s="30"/>
      <c r="F101" s="30"/>
      <c r="G101" s="30"/>
      <c r="H101" s="30"/>
      <c r="I101" s="30"/>
      <c r="J101" s="30"/>
      <c r="M101" s="30"/>
      <c r="P101" s="30"/>
      <c r="Q101" s="30"/>
      <c r="R101" s="30"/>
      <c r="S101" s="30"/>
      <c r="T101" s="30"/>
      <c r="U101" s="30"/>
      <c r="V101" s="30"/>
      <c r="W101" s="30"/>
    </row>
    <row r="102" spans="5:23" x14ac:dyDescent="0.3">
      <c r="E102" s="30"/>
      <c r="F102" s="30"/>
      <c r="G102" s="30"/>
      <c r="H102" s="30"/>
      <c r="I102" s="30"/>
      <c r="J102" s="30"/>
      <c r="M102" s="30"/>
      <c r="P102" s="30"/>
      <c r="Q102" s="30"/>
      <c r="R102" s="30"/>
      <c r="S102" s="30"/>
      <c r="T102" s="30"/>
      <c r="U102" s="30"/>
      <c r="V102" s="30"/>
      <c r="W102" s="30"/>
    </row>
    <row r="103" spans="5:23" x14ac:dyDescent="0.3">
      <c r="E103" s="30"/>
      <c r="F103" s="30"/>
      <c r="G103" s="30"/>
      <c r="H103" s="30"/>
      <c r="I103" s="30"/>
      <c r="J103" s="30"/>
      <c r="M103" s="30"/>
      <c r="P103" s="30"/>
      <c r="Q103" s="30"/>
      <c r="R103" s="30"/>
      <c r="S103" s="30"/>
      <c r="T103" s="30"/>
      <c r="U103" s="30"/>
      <c r="V103" s="30"/>
      <c r="W103" s="30"/>
    </row>
    <row r="104" spans="5:23" x14ac:dyDescent="0.3">
      <c r="E104" s="30"/>
      <c r="F104" s="30"/>
      <c r="G104" s="30"/>
      <c r="H104" s="30"/>
      <c r="I104" s="30"/>
      <c r="J104" s="30"/>
      <c r="M104" s="30"/>
      <c r="P104" s="30"/>
      <c r="Q104" s="30"/>
      <c r="R104" s="30"/>
      <c r="S104" s="30"/>
      <c r="T104" s="30"/>
      <c r="U104" s="30"/>
      <c r="V104" s="30"/>
      <c r="W104" s="30"/>
    </row>
    <row r="105" spans="5:23" x14ac:dyDescent="0.3">
      <c r="E105" s="30"/>
      <c r="F105" s="30"/>
      <c r="G105" s="30"/>
      <c r="H105" s="30"/>
      <c r="I105" s="30"/>
      <c r="J105" s="30"/>
      <c r="M105" s="30"/>
      <c r="P105" s="30"/>
      <c r="Q105" s="30"/>
      <c r="R105" s="30"/>
      <c r="S105" s="30"/>
      <c r="T105" s="30"/>
      <c r="U105" s="30"/>
      <c r="V105" s="30"/>
      <c r="W105" s="30"/>
    </row>
    <row r="106" spans="5:23" x14ac:dyDescent="0.3">
      <c r="E106" s="30"/>
      <c r="F106" s="30"/>
      <c r="G106" s="30"/>
      <c r="H106" s="30"/>
      <c r="I106" s="30"/>
      <c r="J106" s="30"/>
      <c r="M106" s="30"/>
      <c r="P106" s="30"/>
      <c r="Q106" s="30"/>
      <c r="R106" s="30"/>
      <c r="S106" s="30"/>
      <c r="T106" s="30"/>
      <c r="U106" s="30"/>
      <c r="V106" s="30"/>
      <c r="W106" s="30"/>
    </row>
    <row r="107" spans="5:23" x14ac:dyDescent="0.3">
      <c r="E107" s="30"/>
      <c r="F107" s="30"/>
      <c r="G107" s="30"/>
      <c r="H107" s="30"/>
      <c r="I107" s="30"/>
      <c r="J107" s="30"/>
      <c r="M107" s="30"/>
      <c r="P107" s="30"/>
      <c r="Q107" s="30"/>
      <c r="R107" s="30"/>
      <c r="S107" s="30"/>
      <c r="T107" s="30"/>
      <c r="U107" s="30"/>
      <c r="V107" s="30"/>
      <c r="W107" s="30"/>
    </row>
    <row r="108" spans="5:23" x14ac:dyDescent="0.3">
      <c r="E108" s="30"/>
      <c r="F108" s="30"/>
      <c r="G108" s="30"/>
      <c r="H108" s="30"/>
      <c r="I108" s="30"/>
      <c r="J108" s="30"/>
      <c r="M108" s="30"/>
      <c r="P108" s="30"/>
      <c r="Q108" s="30"/>
      <c r="R108" s="30"/>
      <c r="S108" s="30"/>
      <c r="T108" s="30"/>
      <c r="U108" s="30"/>
      <c r="V108" s="30"/>
      <c r="W108" s="30"/>
    </row>
    <row r="109" spans="5:23" x14ac:dyDescent="0.3">
      <c r="E109" s="30"/>
      <c r="F109" s="30"/>
      <c r="G109" s="30"/>
      <c r="H109" s="30"/>
      <c r="I109" s="30"/>
      <c r="J109" s="30"/>
      <c r="M109" s="30"/>
      <c r="P109" s="30"/>
      <c r="Q109" s="30"/>
      <c r="R109" s="30"/>
      <c r="S109" s="30"/>
      <c r="T109" s="30"/>
      <c r="U109" s="30"/>
      <c r="V109" s="30"/>
      <c r="W109" s="30"/>
    </row>
    <row r="110" spans="5:23" x14ac:dyDescent="0.3">
      <c r="E110" s="30"/>
      <c r="F110" s="30"/>
      <c r="G110" s="30"/>
      <c r="H110" s="30"/>
      <c r="I110" s="30"/>
      <c r="J110" s="30"/>
      <c r="M110" s="30"/>
      <c r="P110" s="30"/>
      <c r="Q110" s="30"/>
      <c r="R110" s="30"/>
      <c r="S110" s="30"/>
      <c r="T110" s="30"/>
      <c r="U110" s="30"/>
      <c r="V110" s="30"/>
      <c r="W110" s="30"/>
    </row>
    <row r="111" spans="5:23" x14ac:dyDescent="0.3">
      <c r="E111" s="30"/>
      <c r="F111" s="30"/>
      <c r="G111" s="30"/>
      <c r="H111" s="30"/>
      <c r="I111" s="30"/>
      <c r="J111" s="30"/>
      <c r="M111" s="30"/>
      <c r="P111" s="30"/>
      <c r="Q111" s="30"/>
      <c r="R111" s="30"/>
      <c r="S111" s="30"/>
      <c r="T111" s="30"/>
      <c r="U111" s="30"/>
      <c r="V111" s="30"/>
      <c r="W111" s="30"/>
    </row>
    <row r="112" spans="5:23" x14ac:dyDescent="0.3">
      <c r="E112" s="30"/>
      <c r="F112" s="30"/>
      <c r="G112" s="30"/>
      <c r="H112" s="30"/>
      <c r="I112" s="30"/>
      <c r="J112" s="30"/>
      <c r="M112" s="30"/>
      <c r="P112" s="30"/>
      <c r="Q112" s="30"/>
      <c r="R112" s="30"/>
      <c r="S112" s="30"/>
      <c r="T112" s="30"/>
      <c r="U112" s="30"/>
      <c r="V112" s="30"/>
      <c r="W112" s="30"/>
    </row>
    <row r="113" spans="5:23" x14ac:dyDescent="0.3">
      <c r="E113" s="30"/>
      <c r="F113" s="30"/>
      <c r="G113" s="30"/>
      <c r="H113" s="30"/>
      <c r="I113" s="30"/>
      <c r="J113" s="30"/>
      <c r="M113" s="30"/>
      <c r="P113" s="30"/>
      <c r="Q113" s="30"/>
      <c r="R113" s="30"/>
      <c r="S113" s="30"/>
      <c r="T113" s="30"/>
      <c r="U113" s="30"/>
      <c r="V113" s="30"/>
      <c r="W113" s="30"/>
    </row>
    <row r="114" spans="5:23" x14ac:dyDescent="0.3">
      <c r="E114" s="30"/>
      <c r="F114" s="30"/>
      <c r="G114" s="30"/>
      <c r="H114" s="30"/>
      <c r="I114" s="30"/>
      <c r="J114" s="30"/>
      <c r="M114" s="30"/>
      <c r="P114" s="30"/>
      <c r="Q114" s="30"/>
      <c r="R114" s="30"/>
      <c r="S114" s="30"/>
      <c r="T114" s="30"/>
      <c r="U114" s="30"/>
      <c r="V114" s="30"/>
      <c r="W114" s="30"/>
    </row>
    <row r="115" spans="5:23" x14ac:dyDescent="0.3">
      <c r="E115" s="30"/>
      <c r="F115" s="30"/>
      <c r="G115" s="30"/>
      <c r="H115" s="30"/>
      <c r="I115" s="30"/>
      <c r="J115" s="30"/>
      <c r="M115" s="30"/>
      <c r="P115" s="30"/>
      <c r="Q115" s="30"/>
      <c r="R115" s="30"/>
      <c r="S115" s="30"/>
      <c r="T115" s="30"/>
      <c r="U115" s="30"/>
      <c r="V115" s="30"/>
      <c r="W115" s="30"/>
    </row>
    <row r="116" spans="5:23" x14ac:dyDescent="0.3">
      <c r="E116" s="30"/>
      <c r="F116" s="30"/>
      <c r="G116" s="30"/>
      <c r="H116" s="30"/>
      <c r="I116" s="30"/>
      <c r="J116" s="30"/>
      <c r="M116" s="30"/>
      <c r="P116" s="30"/>
      <c r="Q116" s="30"/>
      <c r="R116" s="30"/>
      <c r="S116" s="30"/>
      <c r="T116" s="30"/>
      <c r="U116" s="30"/>
      <c r="V116" s="30"/>
      <c r="W116" s="30"/>
    </row>
    <row r="117" spans="5:23" x14ac:dyDescent="0.3">
      <c r="E117" s="30"/>
      <c r="F117" s="30"/>
      <c r="G117" s="30"/>
      <c r="H117" s="30"/>
      <c r="I117" s="30"/>
      <c r="J117" s="30"/>
      <c r="M117" s="30"/>
      <c r="P117" s="30"/>
      <c r="Q117" s="30"/>
      <c r="R117" s="30"/>
      <c r="S117" s="30"/>
      <c r="T117" s="30"/>
      <c r="U117" s="30"/>
      <c r="V117" s="30"/>
      <c r="W117" s="30"/>
    </row>
    <row r="118" spans="5:23" x14ac:dyDescent="0.3">
      <c r="E118" s="30"/>
      <c r="F118" s="30"/>
      <c r="G118" s="30"/>
      <c r="H118" s="30"/>
      <c r="I118" s="30"/>
      <c r="J118" s="30"/>
      <c r="M118" s="30"/>
      <c r="P118" s="30"/>
      <c r="Q118" s="30"/>
      <c r="R118" s="30"/>
      <c r="S118" s="30"/>
      <c r="T118" s="30"/>
      <c r="U118" s="30"/>
      <c r="V118" s="30"/>
      <c r="W118" s="30"/>
    </row>
    <row r="119" spans="5:23" x14ac:dyDescent="0.3">
      <c r="E119" s="30"/>
      <c r="F119" s="30"/>
      <c r="G119" s="30"/>
      <c r="H119" s="30"/>
      <c r="I119" s="30"/>
      <c r="J119" s="30"/>
      <c r="M119" s="30"/>
      <c r="P119" s="30"/>
      <c r="Q119" s="30"/>
      <c r="R119" s="30"/>
      <c r="S119" s="30"/>
      <c r="T119" s="30"/>
      <c r="U119" s="30"/>
      <c r="V119" s="30"/>
      <c r="W119" s="30"/>
    </row>
    <row r="120" spans="5:23" x14ac:dyDescent="0.3">
      <c r="E120" s="30"/>
      <c r="F120" s="30"/>
      <c r="G120" s="30"/>
      <c r="H120" s="30"/>
      <c r="I120" s="30"/>
      <c r="J120" s="30"/>
      <c r="M120" s="30"/>
      <c r="P120" s="30"/>
      <c r="Q120" s="30"/>
      <c r="R120" s="30"/>
      <c r="S120" s="30"/>
      <c r="T120" s="30"/>
      <c r="U120" s="30"/>
      <c r="V120" s="30"/>
      <c r="W120" s="30"/>
    </row>
    <row r="121" spans="5:23" x14ac:dyDescent="0.3">
      <c r="E121" s="30"/>
      <c r="F121" s="30"/>
      <c r="G121" s="30"/>
      <c r="H121" s="30"/>
      <c r="I121" s="30"/>
      <c r="J121" s="30"/>
      <c r="M121" s="30"/>
      <c r="P121" s="30"/>
      <c r="Q121" s="30"/>
      <c r="R121" s="30"/>
      <c r="S121" s="30"/>
      <c r="T121" s="30"/>
      <c r="U121" s="30"/>
      <c r="V121" s="30"/>
      <c r="W121" s="30"/>
    </row>
    <row r="122" spans="5:23" x14ac:dyDescent="0.3">
      <c r="E122" s="30"/>
      <c r="F122" s="30"/>
      <c r="G122" s="30"/>
      <c r="H122" s="30"/>
      <c r="I122" s="30"/>
      <c r="J122" s="30"/>
      <c r="M122" s="30"/>
      <c r="P122" s="30"/>
      <c r="Q122" s="30"/>
      <c r="R122" s="30"/>
      <c r="S122" s="30"/>
      <c r="T122" s="30"/>
      <c r="U122" s="30"/>
      <c r="V122" s="30"/>
      <c r="W122" s="30"/>
    </row>
    <row r="123" spans="5:23" x14ac:dyDescent="0.3">
      <c r="E123" s="30"/>
      <c r="F123" s="30"/>
      <c r="G123" s="30"/>
      <c r="H123" s="30"/>
      <c r="I123" s="30"/>
      <c r="J123" s="30"/>
      <c r="M123" s="30"/>
      <c r="P123" s="30"/>
      <c r="Q123" s="30"/>
      <c r="R123" s="30"/>
      <c r="S123" s="30"/>
      <c r="T123" s="30"/>
      <c r="U123" s="30"/>
      <c r="V123" s="30"/>
      <c r="W123" s="30"/>
    </row>
    <row r="124" spans="5:23" x14ac:dyDescent="0.3">
      <c r="E124" s="30"/>
      <c r="F124" s="30"/>
      <c r="G124" s="30"/>
      <c r="H124" s="30"/>
      <c r="I124" s="30"/>
      <c r="J124" s="30"/>
      <c r="M124" s="30"/>
      <c r="P124" s="30"/>
      <c r="Q124" s="30"/>
      <c r="R124" s="30"/>
      <c r="S124" s="30"/>
      <c r="T124" s="30"/>
      <c r="U124" s="30"/>
      <c r="V124" s="30"/>
      <c r="W124" s="30"/>
    </row>
    <row r="125" spans="5:23" x14ac:dyDescent="0.3">
      <c r="E125" s="30"/>
      <c r="F125" s="30"/>
      <c r="G125" s="30"/>
      <c r="H125" s="30"/>
      <c r="I125" s="30"/>
      <c r="J125" s="30"/>
      <c r="M125" s="30"/>
      <c r="P125" s="30"/>
      <c r="Q125" s="30"/>
      <c r="R125" s="30"/>
      <c r="S125" s="30"/>
      <c r="T125" s="30"/>
      <c r="U125" s="30"/>
      <c r="V125" s="30"/>
      <c r="W125" s="30"/>
    </row>
    <row r="126" spans="5:23" x14ac:dyDescent="0.3">
      <c r="E126" s="30"/>
      <c r="F126" s="30"/>
      <c r="G126" s="30"/>
      <c r="H126" s="30"/>
      <c r="I126" s="30"/>
      <c r="J126" s="30"/>
      <c r="M126" s="30"/>
      <c r="P126" s="30"/>
      <c r="Q126" s="30"/>
      <c r="R126" s="30"/>
      <c r="S126" s="30"/>
      <c r="T126" s="30"/>
      <c r="U126" s="30"/>
      <c r="V126" s="30"/>
      <c r="W126" s="30"/>
    </row>
    <row r="127" spans="5:23" x14ac:dyDescent="0.3">
      <c r="E127" s="30"/>
      <c r="F127" s="30"/>
      <c r="G127" s="30"/>
      <c r="H127" s="30"/>
      <c r="I127" s="30"/>
      <c r="J127" s="30"/>
      <c r="M127" s="30"/>
      <c r="P127" s="30"/>
      <c r="Q127" s="30"/>
      <c r="R127" s="30"/>
      <c r="S127" s="30"/>
      <c r="T127" s="30"/>
      <c r="U127" s="30"/>
      <c r="V127" s="30"/>
      <c r="W127" s="30"/>
    </row>
    <row r="128" spans="5:23" x14ac:dyDescent="0.3">
      <c r="E128" s="30"/>
      <c r="F128" s="30"/>
      <c r="G128" s="30"/>
      <c r="H128" s="30"/>
      <c r="I128" s="30"/>
      <c r="J128" s="30"/>
      <c r="M128" s="30"/>
      <c r="P128" s="30"/>
      <c r="Q128" s="30"/>
      <c r="R128" s="30"/>
      <c r="S128" s="30"/>
      <c r="T128" s="30"/>
      <c r="U128" s="30"/>
      <c r="V128" s="30"/>
      <c r="W128" s="30"/>
    </row>
    <row r="129" spans="5:23" x14ac:dyDescent="0.3">
      <c r="E129" s="30"/>
      <c r="F129" s="30"/>
      <c r="G129" s="30"/>
      <c r="H129" s="30"/>
      <c r="I129" s="30"/>
      <c r="J129" s="30"/>
      <c r="M129" s="30"/>
      <c r="P129" s="30"/>
      <c r="Q129" s="30"/>
      <c r="R129" s="30"/>
      <c r="S129" s="30"/>
      <c r="T129" s="30"/>
      <c r="U129" s="30"/>
      <c r="V129" s="30"/>
      <c r="W129" s="30"/>
    </row>
  </sheetData>
  <mergeCells count="7">
    <mergeCell ref="N1:O1"/>
    <mergeCell ref="K1:L1"/>
    <mergeCell ref="A11:B11"/>
    <mergeCell ref="A12:B12"/>
    <mergeCell ref="A23:B23"/>
    <mergeCell ref="A1:I1"/>
    <mergeCell ref="A5:I5"/>
  </mergeCells>
  <hyperlinks>
    <hyperlink ref="N1:O1" location="'Tarif Top Partners OP'!A1" display="&lt; Retour Sommaire" xr:uid="{DFC67F0B-0603-4DFB-8C7D-AC9701F9B2B1}"/>
    <hyperlink ref="K1:L1" location="'Options et Consos WF-E'!A1" display="Options WF-E" xr:uid="{C2E18528-4618-40E8-A4AC-06485012453A}"/>
  </hyperlinks>
  <pageMargins left="0.7" right="0.7" top="0.75" bottom="0.75" header="0.3" footer="0.3"/>
  <customProperties>
    <customPr name="_pios_id" r:id="rId1"/>
  </customPropertie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61869D-E3E8-4720-BDE2-F37240F9B230}">
  <sheetPr>
    <tabColor theme="9"/>
  </sheetPr>
  <dimension ref="A1:L129"/>
  <sheetViews>
    <sheetView showGridLines="0" zoomScale="85" zoomScaleNormal="85" workbookViewId="0">
      <selection sqref="A1:F1"/>
    </sheetView>
  </sheetViews>
  <sheetFormatPr baseColWidth="10" defaultColWidth="11.44140625" defaultRowHeight="15.6" x14ac:dyDescent="0.3"/>
  <cols>
    <col min="1" max="1" width="19.88671875" style="1" customWidth="1"/>
    <col min="2" max="2" width="75.33203125" style="1" customWidth="1"/>
    <col min="3" max="6" width="19.33203125" style="1" customWidth="1"/>
    <col min="7" max="7" width="4.88671875" style="1" customWidth="1"/>
    <col min="8" max="9" width="19.33203125" style="19" customWidth="1"/>
    <col min="10" max="10" width="4.88671875" style="1" customWidth="1"/>
    <col min="11" max="12" width="19.33203125" style="19" customWidth="1"/>
    <col min="13" max="16384" width="11.44140625" style="1"/>
  </cols>
  <sheetData>
    <row r="1" spans="1:12" ht="67.5" customHeight="1" x14ac:dyDescent="0.3">
      <c r="A1" s="76" t="s">
        <v>33</v>
      </c>
      <c r="B1" s="77"/>
      <c r="C1" s="77"/>
      <c r="D1" s="77"/>
      <c r="E1" s="77"/>
      <c r="F1" s="78"/>
      <c r="G1" s="19"/>
      <c r="H1" s="71" t="s">
        <v>434</v>
      </c>
      <c r="I1" s="72"/>
      <c r="J1" s="19"/>
      <c r="K1" s="71" t="s">
        <v>35</v>
      </c>
      <c r="L1" s="72"/>
    </row>
    <row r="2" spans="1:12" ht="18.75" customHeight="1" x14ac:dyDescent="0.3"/>
    <row r="3" spans="1:12" ht="18.75" customHeight="1" x14ac:dyDescent="0.3"/>
    <row r="4" spans="1:12" ht="18.75" customHeight="1" x14ac:dyDescent="0.3"/>
    <row r="5" spans="1:12" ht="25.8" x14ac:dyDescent="0.3">
      <c r="A5" s="96" t="s">
        <v>452</v>
      </c>
      <c r="B5" s="97"/>
      <c r="C5" s="97"/>
      <c r="D5" s="97"/>
      <c r="E5" s="97"/>
      <c r="F5" s="98"/>
      <c r="G5" s="19"/>
      <c r="J5" s="19"/>
    </row>
    <row r="6" spans="1:12" ht="18.75" customHeight="1" x14ac:dyDescent="0.3"/>
    <row r="7" spans="1:12" s="19" customFormat="1" ht="18.75" customHeight="1" x14ac:dyDescent="0.3">
      <c r="A7" s="2" t="s">
        <v>363</v>
      </c>
      <c r="B7" s="1"/>
      <c r="C7" s="1"/>
      <c r="D7" s="1"/>
      <c r="E7" s="1"/>
      <c r="F7" s="1"/>
      <c r="G7" s="1"/>
      <c r="J7" s="1"/>
    </row>
    <row r="8" spans="1:12" s="19" customFormat="1" ht="18.75" customHeight="1" x14ac:dyDescent="0.3">
      <c r="A8" s="1"/>
      <c r="B8" s="1"/>
      <c r="C8" s="1"/>
      <c r="D8" s="1"/>
      <c r="E8" s="1"/>
      <c r="F8" s="1"/>
      <c r="G8" s="1"/>
      <c r="J8" s="1"/>
    </row>
    <row r="9" spans="1:12" ht="41.25" customHeight="1" x14ac:dyDescent="0.3">
      <c r="A9" s="3" t="s">
        <v>38</v>
      </c>
      <c r="B9" s="4" t="s">
        <v>39</v>
      </c>
      <c r="C9" s="5" t="s">
        <v>40</v>
      </c>
      <c r="G9" s="30"/>
      <c r="J9" s="30"/>
    </row>
    <row r="10" spans="1:12" ht="18.75" customHeight="1" x14ac:dyDescent="0.3">
      <c r="A10" s="16" t="s">
        <v>453</v>
      </c>
      <c r="B10" s="17" t="s">
        <v>454</v>
      </c>
      <c r="C10" s="18">
        <v>398.4375</v>
      </c>
    </row>
    <row r="11" spans="1:12" ht="18.75" customHeight="1" x14ac:dyDescent="0.3">
      <c r="A11" s="14"/>
      <c r="B11" s="14"/>
      <c r="C11" s="15"/>
    </row>
    <row r="12" spans="1:12" s="19" customFormat="1" ht="18.75" customHeight="1" x14ac:dyDescent="0.3">
      <c r="A12" s="2" t="s">
        <v>366</v>
      </c>
      <c r="B12" s="1"/>
      <c r="C12" s="1"/>
      <c r="D12" s="1"/>
      <c r="E12" s="1"/>
      <c r="F12" s="1"/>
      <c r="G12" s="1"/>
      <c r="J12" s="1"/>
    </row>
    <row r="13" spans="1:12" s="19" customFormat="1" ht="18.75" customHeight="1" x14ac:dyDescent="0.3">
      <c r="A13" s="1"/>
      <c r="B13" s="1"/>
      <c r="C13" s="1"/>
      <c r="D13" s="1"/>
      <c r="E13" s="1"/>
      <c r="F13" s="1"/>
      <c r="G13" s="1"/>
      <c r="J13" s="1"/>
    </row>
    <row r="14" spans="1:12" ht="41.25" customHeight="1" x14ac:dyDescent="0.3">
      <c r="A14" s="3" t="s">
        <v>38</v>
      </c>
      <c r="B14" s="4" t="s">
        <v>39</v>
      </c>
      <c r="C14" s="5" t="s">
        <v>40</v>
      </c>
    </row>
    <row r="15" spans="1:12" ht="18.75" customHeight="1" x14ac:dyDescent="0.3">
      <c r="A15" s="16" t="s">
        <v>453</v>
      </c>
      <c r="B15" s="17" t="s">
        <v>454</v>
      </c>
      <c r="C15" s="18">
        <v>398.4375</v>
      </c>
    </row>
    <row r="16" spans="1:12" ht="18.75" customHeight="1" x14ac:dyDescent="0.3">
      <c r="A16" s="16" t="s">
        <v>438</v>
      </c>
      <c r="B16" s="17" t="s">
        <v>439</v>
      </c>
      <c r="C16" s="18">
        <v>104.48983957219251</v>
      </c>
    </row>
    <row r="17" spans="1:10" ht="18.75" customHeight="1" x14ac:dyDescent="0.3">
      <c r="A17" s="75" t="s">
        <v>44</v>
      </c>
      <c r="B17" s="75"/>
      <c r="C17" s="25">
        <f>SUM(C15:C16)</f>
        <v>502.92733957219252</v>
      </c>
    </row>
    <row r="18" spans="1:10" ht="18.75" customHeight="1" x14ac:dyDescent="0.3"/>
    <row r="19" spans="1:10" s="19" customFormat="1" ht="18.75" customHeight="1" x14ac:dyDescent="0.3">
      <c r="A19" s="2" t="s">
        <v>369</v>
      </c>
      <c r="B19" s="1"/>
      <c r="C19" s="1"/>
      <c r="D19" s="1"/>
      <c r="E19" s="1"/>
      <c r="F19" s="1"/>
      <c r="G19" s="1"/>
      <c r="J19" s="1"/>
    </row>
    <row r="20" spans="1:10" s="19" customFormat="1" ht="18.75" customHeight="1" x14ac:dyDescent="0.3">
      <c r="A20" s="1"/>
      <c r="B20" s="1"/>
      <c r="C20" s="1"/>
      <c r="D20" s="1"/>
      <c r="E20" s="1"/>
      <c r="F20" s="1"/>
      <c r="G20" s="1"/>
      <c r="J20" s="1"/>
    </row>
    <row r="21" spans="1:10" ht="41.25" customHeight="1" x14ac:dyDescent="0.3">
      <c r="A21" s="3" t="s">
        <v>38</v>
      </c>
      <c r="B21" s="4" t="s">
        <v>39</v>
      </c>
      <c r="C21" s="5" t="s">
        <v>40</v>
      </c>
    </row>
    <row r="22" spans="1:10" ht="18.75" customHeight="1" x14ac:dyDescent="0.3">
      <c r="A22" s="16" t="s">
        <v>453</v>
      </c>
      <c r="B22" s="17" t="s">
        <v>454</v>
      </c>
      <c r="C22" s="18">
        <v>398.4375</v>
      </c>
    </row>
    <row r="23" spans="1:10" ht="18.75" customHeight="1" x14ac:dyDescent="0.3">
      <c r="A23" s="16" t="s">
        <v>438</v>
      </c>
      <c r="B23" s="17" t="s">
        <v>439</v>
      </c>
      <c r="C23" s="18">
        <v>104.48983957219251</v>
      </c>
    </row>
    <row r="24" spans="1:10" ht="18.75" customHeight="1" x14ac:dyDescent="0.3">
      <c r="A24" s="16" t="s">
        <v>438</v>
      </c>
      <c r="B24" s="17" t="s">
        <v>439</v>
      </c>
      <c r="C24" s="18">
        <v>104.48983957219251</v>
      </c>
    </row>
    <row r="25" spans="1:10" ht="18.75" customHeight="1" x14ac:dyDescent="0.3">
      <c r="A25" s="75" t="s">
        <v>44</v>
      </c>
      <c r="B25" s="75"/>
      <c r="C25" s="25">
        <f>SUM(C22:C24)</f>
        <v>607.41717914438505</v>
      </c>
    </row>
    <row r="26" spans="1:10" ht="18.75" customHeight="1" x14ac:dyDescent="0.3">
      <c r="A26" s="14"/>
      <c r="B26" s="14"/>
      <c r="C26" s="15"/>
      <c r="D26" s="15"/>
      <c r="E26" s="15"/>
    </row>
    <row r="27" spans="1:10" ht="18.75" customHeight="1" x14ac:dyDescent="0.3"/>
    <row r="28" spans="1:10" ht="18.75" customHeight="1" x14ac:dyDescent="0.3">
      <c r="A28" s="2" t="s">
        <v>371</v>
      </c>
    </row>
    <row r="29" spans="1:10" ht="18.75" customHeight="1" x14ac:dyDescent="0.3">
      <c r="A29" s="14"/>
      <c r="B29" s="14"/>
      <c r="C29" s="15"/>
      <c r="G29" s="30"/>
      <c r="J29" s="30"/>
    </row>
    <row r="30" spans="1:10" ht="41.25" customHeight="1" x14ac:dyDescent="0.3">
      <c r="A30" s="3" t="s">
        <v>38</v>
      </c>
      <c r="B30" s="4" t="s">
        <v>39</v>
      </c>
      <c r="C30" s="5" t="s">
        <v>40</v>
      </c>
      <c r="E30" s="5" t="s">
        <v>46</v>
      </c>
      <c r="F30" s="5" t="s">
        <v>47</v>
      </c>
      <c r="G30" s="30"/>
      <c r="J30" s="30"/>
    </row>
    <row r="31" spans="1:10" ht="18.75" customHeight="1" x14ac:dyDescent="0.3">
      <c r="A31" s="16" t="s">
        <v>409</v>
      </c>
      <c r="B31" s="17" t="s">
        <v>455</v>
      </c>
      <c r="C31" s="18">
        <v>27.191623036649219</v>
      </c>
      <c r="E31" s="26">
        <f>C31/10000</f>
        <v>2.719162303664922E-3</v>
      </c>
      <c r="F31" s="27"/>
      <c r="G31" s="30"/>
      <c r="J31" s="30"/>
    </row>
    <row r="32" spans="1:10" ht="18.75" customHeight="1" x14ac:dyDescent="0.3">
      <c r="A32" s="16" t="s">
        <v>411</v>
      </c>
      <c r="B32" s="17" t="s">
        <v>456</v>
      </c>
      <c r="C32" s="18">
        <v>28.575916230366495</v>
      </c>
      <c r="E32" s="27"/>
      <c r="F32" s="27"/>
      <c r="G32" s="30"/>
      <c r="J32" s="30"/>
    </row>
    <row r="33" spans="1:12" ht="18.75" customHeight="1" x14ac:dyDescent="0.3">
      <c r="A33" s="16" t="s">
        <v>413</v>
      </c>
      <c r="B33" s="17" t="s">
        <v>457</v>
      </c>
      <c r="C33" s="18">
        <v>28.575916230366495</v>
      </c>
      <c r="E33" s="27"/>
      <c r="F33" s="27"/>
      <c r="G33" s="30"/>
      <c r="J33" s="30"/>
    </row>
    <row r="34" spans="1:12" ht="18.75" customHeight="1" x14ac:dyDescent="0.3">
      <c r="A34" s="16" t="s">
        <v>415</v>
      </c>
      <c r="B34" s="17" t="s">
        <v>458</v>
      </c>
      <c r="C34" s="18">
        <v>28.575916230366495</v>
      </c>
      <c r="E34" s="27"/>
      <c r="F34" s="27">
        <f>((C32/5000)*3)+E31</f>
        <v>1.9864712041884822E-2</v>
      </c>
      <c r="G34" s="30"/>
      <c r="J34" s="30"/>
    </row>
    <row r="35" spans="1:12" ht="18.75" customHeight="1" x14ac:dyDescent="0.3">
      <c r="A35" s="75" t="s">
        <v>44</v>
      </c>
      <c r="B35" s="75"/>
      <c r="C35" s="25">
        <f>SUM(C30:C34)</f>
        <v>112.91937172774871</v>
      </c>
      <c r="G35" s="30"/>
      <c r="H35" s="1"/>
      <c r="I35" s="1"/>
      <c r="J35" s="30"/>
      <c r="K35" s="1"/>
      <c r="L35" s="1"/>
    </row>
    <row r="36" spans="1:12" ht="18.75" customHeight="1" x14ac:dyDescent="0.3">
      <c r="G36" s="30"/>
      <c r="H36" s="1"/>
      <c r="I36" s="1"/>
      <c r="J36" s="30"/>
      <c r="K36" s="1"/>
      <c r="L36" s="1"/>
    </row>
    <row r="37" spans="1:12" ht="18.75" customHeight="1" x14ac:dyDescent="0.3">
      <c r="A37" s="2" t="s">
        <v>380</v>
      </c>
      <c r="G37" s="30"/>
      <c r="J37" s="30"/>
    </row>
    <row r="38" spans="1:12" ht="18.75" customHeight="1" x14ac:dyDescent="0.3">
      <c r="A38" s="14"/>
      <c r="B38" s="14"/>
      <c r="C38" s="15"/>
      <c r="G38" s="30"/>
      <c r="J38" s="30"/>
    </row>
    <row r="39" spans="1:12" ht="41.25" customHeight="1" x14ac:dyDescent="0.3">
      <c r="A39" s="3" t="s">
        <v>38</v>
      </c>
      <c r="B39" s="4" t="s">
        <v>39</v>
      </c>
      <c r="C39" s="5" t="s">
        <v>40</v>
      </c>
      <c r="E39" s="5" t="s">
        <v>46</v>
      </c>
      <c r="F39" s="5" t="s">
        <v>47</v>
      </c>
      <c r="G39" s="30"/>
      <c r="J39" s="30"/>
    </row>
    <row r="40" spans="1:12" ht="18.75" customHeight="1" x14ac:dyDescent="0.3">
      <c r="A40" s="16" t="s">
        <v>417</v>
      </c>
      <c r="B40" s="17" t="s">
        <v>459</v>
      </c>
      <c r="C40" s="18">
        <v>115.02617801047121</v>
      </c>
      <c r="E40" s="26">
        <f>C40/50000</f>
        <v>2.3005235602094241E-3</v>
      </c>
      <c r="F40" s="27"/>
      <c r="G40" s="30"/>
      <c r="J40" s="30"/>
    </row>
    <row r="41" spans="1:12" ht="18.75" customHeight="1" x14ac:dyDescent="0.3">
      <c r="A41" s="16" t="s">
        <v>419</v>
      </c>
      <c r="B41" s="17" t="s">
        <v>460</v>
      </c>
      <c r="C41" s="18">
        <v>82.272251308900536</v>
      </c>
      <c r="E41" s="27"/>
      <c r="F41" s="27"/>
      <c r="G41" s="30"/>
      <c r="J41" s="30"/>
    </row>
    <row r="42" spans="1:12" ht="18.75" customHeight="1" x14ac:dyDescent="0.3">
      <c r="A42" s="16" t="s">
        <v>421</v>
      </c>
      <c r="B42" s="17" t="s">
        <v>461</v>
      </c>
      <c r="C42" s="18">
        <v>82.272251308900536</v>
      </c>
      <c r="E42" s="27"/>
      <c r="F42" s="27"/>
      <c r="G42" s="30"/>
      <c r="J42" s="30"/>
    </row>
    <row r="43" spans="1:12" ht="18.75" customHeight="1" x14ac:dyDescent="0.3">
      <c r="A43" s="16" t="s">
        <v>423</v>
      </c>
      <c r="B43" s="17" t="s">
        <v>462</v>
      </c>
      <c r="C43" s="18">
        <v>82.272251308900536</v>
      </c>
      <c r="E43" s="27"/>
      <c r="F43" s="27">
        <f>((C41/20000)*3)+E40</f>
        <v>1.4641361256544505E-2</v>
      </c>
      <c r="G43" s="30"/>
      <c r="J43" s="30"/>
    </row>
    <row r="44" spans="1:12" ht="18.75" customHeight="1" x14ac:dyDescent="0.3">
      <c r="A44" s="75" t="s">
        <v>44</v>
      </c>
      <c r="B44" s="75"/>
      <c r="C44" s="25">
        <f>SUM(C39:C43)</f>
        <v>361.84293193717281</v>
      </c>
      <c r="G44" s="30"/>
      <c r="J44" s="30"/>
    </row>
    <row r="45" spans="1:12" ht="18.75" customHeight="1" x14ac:dyDescent="0.3">
      <c r="A45" s="13"/>
      <c r="G45" s="30"/>
      <c r="J45" s="30"/>
    </row>
    <row r="46" spans="1:12" ht="18.75" customHeight="1" x14ac:dyDescent="0.3">
      <c r="A46" s="13"/>
      <c r="G46" s="30"/>
      <c r="H46" s="1"/>
      <c r="I46" s="1"/>
      <c r="J46" s="30"/>
      <c r="K46" s="1"/>
      <c r="L46" s="1"/>
    </row>
    <row r="47" spans="1:12" ht="18.75" customHeight="1" x14ac:dyDescent="0.3">
      <c r="G47" s="30"/>
      <c r="H47" s="1"/>
      <c r="I47" s="1"/>
      <c r="J47" s="30"/>
      <c r="K47" s="1"/>
      <c r="L47" s="1"/>
    </row>
    <row r="48" spans="1:12" ht="18.75" customHeight="1" x14ac:dyDescent="0.3">
      <c r="G48" s="30"/>
      <c r="H48" s="1"/>
      <c r="I48" s="1"/>
      <c r="J48" s="30"/>
      <c r="K48" s="1"/>
      <c r="L48" s="1"/>
    </row>
    <row r="49" spans="1:12" ht="18.75" customHeight="1" x14ac:dyDescent="0.3">
      <c r="G49" s="30"/>
      <c r="H49" s="1"/>
      <c r="I49" s="1"/>
      <c r="J49" s="30"/>
      <c r="K49" s="1"/>
      <c r="L49" s="1"/>
    </row>
    <row r="50" spans="1:12" ht="18.75" customHeight="1" x14ac:dyDescent="0.3">
      <c r="G50" s="30"/>
      <c r="H50" s="1"/>
      <c r="I50" s="1"/>
      <c r="J50" s="30"/>
      <c r="K50" s="1"/>
      <c r="L50" s="1"/>
    </row>
    <row r="51" spans="1:12" ht="18.75" customHeight="1" x14ac:dyDescent="0.3">
      <c r="G51" s="30"/>
      <c r="H51" s="1"/>
      <c r="I51" s="1"/>
      <c r="J51" s="30"/>
      <c r="K51" s="1"/>
      <c r="L51" s="1"/>
    </row>
    <row r="52" spans="1:12" ht="18.75" customHeight="1" x14ac:dyDescent="0.3">
      <c r="G52" s="30"/>
      <c r="H52" s="1"/>
      <c r="I52" s="1"/>
      <c r="J52" s="30"/>
      <c r="K52" s="1"/>
      <c r="L52" s="1"/>
    </row>
    <row r="53" spans="1:12" ht="18.75" customHeight="1" x14ac:dyDescent="0.3">
      <c r="G53" s="30"/>
      <c r="H53" s="1"/>
      <c r="I53" s="1"/>
      <c r="J53" s="30"/>
      <c r="K53" s="1"/>
      <c r="L53" s="1"/>
    </row>
    <row r="54" spans="1:12" ht="18.75" customHeight="1" x14ac:dyDescent="0.3">
      <c r="G54" s="30"/>
      <c r="H54" s="1"/>
      <c r="I54" s="1"/>
      <c r="J54" s="30"/>
      <c r="K54" s="1"/>
      <c r="L54" s="1"/>
    </row>
    <row r="55" spans="1:12" ht="18.75" customHeight="1" x14ac:dyDescent="0.3">
      <c r="G55" s="30"/>
      <c r="H55" s="1"/>
      <c r="I55" s="1"/>
      <c r="J55" s="30"/>
      <c r="K55" s="1"/>
      <c r="L55" s="1"/>
    </row>
    <row r="56" spans="1:12" ht="18.75" customHeight="1" x14ac:dyDescent="0.3">
      <c r="G56" s="30"/>
      <c r="H56" s="1"/>
      <c r="I56" s="1"/>
      <c r="J56" s="30"/>
      <c r="K56" s="1"/>
      <c r="L56" s="1"/>
    </row>
    <row r="57" spans="1:12" ht="18.75" customHeight="1" x14ac:dyDescent="0.3">
      <c r="A57" s="2" t="s">
        <v>56</v>
      </c>
      <c r="B57" s="14"/>
      <c r="C57" s="15"/>
      <c r="D57" s="12"/>
      <c r="G57" s="30"/>
      <c r="H57" s="1"/>
      <c r="I57" s="1"/>
      <c r="J57" s="30"/>
      <c r="K57" s="1"/>
      <c r="L57" s="1"/>
    </row>
    <row r="58" spans="1:12" ht="18.75" customHeight="1" x14ac:dyDescent="0.3">
      <c r="A58" s="14"/>
      <c r="B58" s="14"/>
      <c r="C58" s="15"/>
      <c r="D58" s="12"/>
      <c r="G58" s="30"/>
      <c r="H58" s="12"/>
      <c r="I58" s="1"/>
      <c r="J58" s="30"/>
      <c r="K58" s="12"/>
      <c r="L58" s="1"/>
    </row>
    <row r="59" spans="1:12" ht="41.25" customHeight="1" x14ac:dyDescent="0.3">
      <c r="A59" s="3" t="s">
        <v>38</v>
      </c>
      <c r="B59" s="4" t="s">
        <v>39</v>
      </c>
      <c r="C59" s="5" t="s">
        <v>40</v>
      </c>
      <c r="D59" s="12"/>
      <c r="G59" s="30"/>
      <c r="I59" s="1"/>
      <c r="J59" s="30"/>
      <c r="L59" s="1"/>
    </row>
    <row r="60" spans="1:12" ht="18.75" customHeight="1" x14ac:dyDescent="0.3">
      <c r="A60" s="16" t="s">
        <v>463</v>
      </c>
      <c r="B60" s="17" t="s">
        <v>464</v>
      </c>
      <c r="C60" s="18">
        <v>139.03333333333333</v>
      </c>
      <c r="D60" s="12"/>
      <c r="G60" s="30"/>
      <c r="I60" s="1"/>
      <c r="J60" s="30"/>
      <c r="L60" s="1"/>
    </row>
    <row r="61" spans="1:12" ht="18.75" customHeight="1" x14ac:dyDescent="0.3">
      <c r="A61" s="16" t="s">
        <v>465</v>
      </c>
      <c r="B61" s="17" t="s">
        <v>466</v>
      </c>
      <c r="C61" s="18">
        <v>224.07291666666666</v>
      </c>
      <c r="D61" s="12"/>
      <c r="G61" s="30"/>
      <c r="H61" s="1"/>
      <c r="I61" s="1"/>
      <c r="J61" s="30"/>
      <c r="K61" s="1"/>
      <c r="L61" s="1"/>
    </row>
    <row r="62" spans="1:12" ht="18.75" customHeight="1" x14ac:dyDescent="0.3">
      <c r="A62" s="16" t="s">
        <v>467</v>
      </c>
      <c r="B62" s="17" t="s">
        <v>468</v>
      </c>
      <c r="C62" s="18">
        <v>335.54791666666665</v>
      </c>
      <c r="D62" s="12"/>
      <c r="G62" s="30"/>
      <c r="H62" s="1"/>
      <c r="I62" s="1"/>
      <c r="J62" s="30"/>
      <c r="K62" s="1"/>
      <c r="L62" s="1"/>
    </row>
    <row r="63" spans="1:12" ht="18.75" customHeight="1" x14ac:dyDescent="0.3">
      <c r="A63" s="9"/>
      <c r="C63" s="20"/>
      <c r="D63" s="12"/>
      <c r="E63" s="19"/>
      <c r="F63" s="19"/>
      <c r="G63" s="30"/>
      <c r="H63" s="1"/>
      <c r="I63" s="1"/>
      <c r="J63" s="30"/>
      <c r="K63" s="1"/>
      <c r="L63" s="1"/>
    </row>
    <row r="64" spans="1:12" ht="18.75" customHeight="1" x14ac:dyDescent="0.3">
      <c r="A64" s="2" t="s">
        <v>67</v>
      </c>
      <c r="B64" s="14"/>
      <c r="C64" s="15"/>
      <c r="D64" s="12"/>
      <c r="G64" s="30"/>
      <c r="H64" s="1"/>
      <c r="I64" s="1"/>
      <c r="J64" s="30"/>
      <c r="K64" s="1"/>
      <c r="L64" s="1"/>
    </row>
    <row r="65" spans="1:12" ht="18.75" customHeight="1" x14ac:dyDescent="0.3">
      <c r="A65" s="14"/>
      <c r="B65" s="14"/>
      <c r="C65" s="15"/>
      <c r="D65" s="12"/>
      <c r="G65" s="30"/>
      <c r="H65" s="1"/>
      <c r="I65" s="1"/>
      <c r="J65" s="30"/>
      <c r="K65" s="1"/>
      <c r="L65" s="1"/>
    </row>
    <row r="66" spans="1:12" ht="41.25" customHeight="1" x14ac:dyDescent="0.3">
      <c r="A66" s="3" t="s">
        <v>38</v>
      </c>
      <c r="B66" s="4" t="s">
        <v>39</v>
      </c>
      <c r="C66" s="5" t="s">
        <v>40</v>
      </c>
      <c r="D66" s="12"/>
      <c r="G66" s="30"/>
      <c r="H66" s="1"/>
      <c r="I66" s="1"/>
      <c r="J66" s="30"/>
      <c r="K66" s="1"/>
      <c r="L66" s="1"/>
    </row>
    <row r="67" spans="1:12" ht="18.75" customHeight="1" x14ac:dyDescent="0.3">
      <c r="A67" s="16" t="s">
        <v>469</v>
      </c>
      <c r="B67" s="17" t="s">
        <v>470</v>
      </c>
      <c r="C67" s="18">
        <v>30.593750000000004</v>
      </c>
      <c r="D67" s="12"/>
      <c r="G67" s="30"/>
      <c r="H67" s="1"/>
      <c r="I67" s="1"/>
      <c r="J67" s="30"/>
      <c r="K67" s="1"/>
      <c r="L67" s="1"/>
    </row>
    <row r="68" spans="1:12" ht="18.75" customHeight="1" x14ac:dyDescent="0.3">
      <c r="A68" s="16" t="s">
        <v>471</v>
      </c>
      <c r="B68" s="17" t="s">
        <v>472</v>
      </c>
      <c r="C68" s="18">
        <v>40.895833333333336</v>
      </c>
      <c r="D68" s="12"/>
      <c r="G68" s="30"/>
      <c r="H68" s="1"/>
      <c r="I68" s="1"/>
      <c r="J68" s="30"/>
      <c r="K68" s="1"/>
      <c r="L68" s="1"/>
    </row>
    <row r="69" spans="1:12" ht="18.75" customHeight="1" x14ac:dyDescent="0.3">
      <c r="A69" s="16" t="s">
        <v>473</v>
      </c>
      <c r="B69" s="17" t="s">
        <v>474</v>
      </c>
      <c r="C69" s="18">
        <v>58.8125</v>
      </c>
      <c r="D69" s="12"/>
      <c r="G69" s="30"/>
      <c r="H69" s="1"/>
      <c r="I69" s="1"/>
      <c r="J69" s="30"/>
      <c r="K69" s="1"/>
      <c r="L69" s="1"/>
    </row>
    <row r="70" spans="1:12" ht="18.75" customHeight="1" x14ac:dyDescent="0.3">
      <c r="G70" s="30"/>
      <c r="H70" s="1"/>
      <c r="I70" s="1"/>
      <c r="J70" s="30"/>
      <c r="K70" s="1"/>
      <c r="L70" s="1"/>
    </row>
    <row r="71" spans="1:12" ht="18.75" customHeight="1" x14ac:dyDescent="0.3">
      <c r="G71" s="30"/>
      <c r="J71" s="30"/>
    </row>
    <row r="72" spans="1:12" ht="18.75" customHeight="1" x14ac:dyDescent="0.3">
      <c r="A72" s="1" t="s">
        <v>165</v>
      </c>
      <c r="G72" s="30"/>
      <c r="J72" s="30"/>
    </row>
    <row r="73" spans="1:12" ht="18.75" customHeight="1" x14ac:dyDescent="0.3">
      <c r="G73" s="30"/>
      <c r="J73" s="30"/>
    </row>
    <row r="74" spans="1:12" ht="18.75" customHeight="1" x14ac:dyDescent="0.3">
      <c r="G74" s="30"/>
      <c r="J74" s="30"/>
    </row>
    <row r="75" spans="1:12" ht="18.75" customHeight="1" x14ac:dyDescent="0.3">
      <c r="G75" s="30"/>
      <c r="J75" s="30"/>
    </row>
    <row r="76" spans="1:12" ht="18.75" customHeight="1" x14ac:dyDescent="0.3">
      <c r="G76" s="30"/>
      <c r="J76" s="30"/>
    </row>
    <row r="77" spans="1:12" ht="18.75" customHeight="1" x14ac:dyDescent="0.3">
      <c r="G77" s="30"/>
      <c r="J77" s="30"/>
    </row>
    <row r="78" spans="1:12" ht="18.75" customHeight="1" x14ac:dyDescent="0.3">
      <c r="G78" s="30"/>
      <c r="J78" s="30"/>
    </row>
    <row r="79" spans="1:12" ht="18.75" customHeight="1" x14ac:dyDescent="0.3">
      <c r="G79" s="30"/>
      <c r="J79" s="30"/>
    </row>
    <row r="80" spans="1:12" ht="18.75" customHeight="1" x14ac:dyDescent="0.3">
      <c r="G80" s="30"/>
      <c r="J80" s="30"/>
    </row>
    <row r="81" spans="7:10" ht="18.75" customHeight="1" x14ac:dyDescent="0.3">
      <c r="G81" s="30"/>
      <c r="J81" s="30"/>
    </row>
    <row r="82" spans="7:10" ht="18.75" customHeight="1" x14ac:dyDescent="0.3">
      <c r="G82" s="30"/>
      <c r="J82" s="30"/>
    </row>
    <row r="83" spans="7:10" ht="18.75" customHeight="1" x14ac:dyDescent="0.3">
      <c r="G83" s="30"/>
      <c r="J83" s="30"/>
    </row>
    <row r="84" spans="7:10" x14ac:dyDescent="0.3">
      <c r="G84" s="30"/>
      <c r="J84" s="30"/>
    </row>
    <row r="85" spans="7:10" x14ac:dyDescent="0.3">
      <c r="G85" s="30"/>
      <c r="J85" s="30"/>
    </row>
    <row r="86" spans="7:10" x14ac:dyDescent="0.3">
      <c r="G86" s="30"/>
      <c r="J86" s="30"/>
    </row>
    <row r="87" spans="7:10" x14ac:dyDescent="0.3">
      <c r="G87" s="30"/>
      <c r="J87" s="30"/>
    </row>
    <row r="88" spans="7:10" x14ac:dyDescent="0.3">
      <c r="G88" s="30"/>
      <c r="J88" s="30"/>
    </row>
    <row r="89" spans="7:10" x14ac:dyDescent="0.3">
      <c r="G89" s="30"/>
      <c r="J89" s="30"/>
    </row>
    <row r="90" spans="7:10" x14ac:dyDescent="0.3">
      <c r="G90" s="30"/>
      <c r="J90" s="30"/>
    </row>
    <row r="91" spans="7:10" x14ac:dyDescent="0.3">
      <c r="G91" s="30"/>
      <c r="J91" s="30"/>
    </row>
    <row r="92" spans="7:10" x14ac:dyDescent="0.3">
      <c r="G92" s="30"/>
      <c r="J92" s="30"/>
    </row>
    <row r="93" spans="7:10" x14ac:dyDescent="0.3">
      <c r="G93" s="30"/>
      <c r="J93" s="30"/>
    </row>
    <row r="94" spans="7:10" x14ac:dyDescent="0.3">
      <c r="G94" s="30"/>
      <c r="J94" s="30"/>
    </row>
    <row r="95" spans="7:10" x14ac:dyDescent="0.3">
      <c r="G95" s="30"/>
      <c r="J95" s="30"/>
    </row>
    <row r="96" spans="7:10" x14ac:dyDescent="0.3">
      <c r="G96" s="30"/>
      <c r="J96" s="30"/>
    </row>
    <row r="97" spans="7:10" x14ac:dyDescent="0.3">
      <c r="G97" s="30"/>
      <c r="J97" s="30"/>
    </row>
    <row r="98" spans="7:10" x14ac:dyDescent="0.3">
      <c r="G98" s="30"/>
      <c r="J98" s="30"/>
    </row>
    <row r="99" spans="7:10" x14ac:dyDescent="0.3">
      <c r="G99" s="30"/>
      <c r="J99" s="30"/>
    </row>
    <row r="100" spans="7:10" x14ac:dyDescent="0.3">
      <c r="G100" s="30"/>
      <c r="J100" s="30"/>
    </row>
    <row r="101" spans="7:10" x14ac:dyDescent="0.3">
      <c r="G101" s="30"/>
      <c r="J101" s="30"/>
    </row>
    <row r="102" spans="7:10" x14ac:dyDescent="0.3">
      <c r="G102" s="30"/>
      <c r="J102" s="30"/>
    </row>
    <row r="103" spans="7:10" x14ac:dyDescent="0.3">
      <c r="G103" s="30"/>
      <c r="J103" s="30"/>
    </row>
    <row r="104" spans="7:10" x14ac:dyDescent="0.3">
      <c r="G104" s="30"/>
      <c r="J104" s="30"/>
    </row>
    <row r="105" spans="7:10" x14ac:dyDescent="0.3">
      <c r="G105" s="30"/>
      <c r="J105" s="30"/>
    </row>
    <row r="106" spans="7:10" x14ac:dyDescent="0.3">
      <c r="G106" s="30"/>
      <c r="J106" s="30"/>
    </row>
    <row r="107" spans="7:10" x14ac:dyDescent="0.3">
      <c r="G107" s="30"/>
      <c r="J107" s="30"/>
    </row>
    <row r="108" spans="7:10" x14ac:dyDescent="0.3">
      <c r="G108" s="30"/>
      <c r="J108" s="30"/>
    </row>
    <row r="109" spans="7:10" x14ac:dyDescent="0.3">
      <c r="G109" s="30"/>
      <c r="J109" s="30"/>
    </row>
    <row r="110" spans="7:10" x14ac:dyDescent="0.3">
      <c r="G110" s="30"/>
      <c r="J110" s="30"/>
    </row>
    <row r="111" spans="7:10" x14ac:dyDescent="0.3">
      <c r="G111" s="30"/>
      <c r="J111" s="30"/>
    </row>
    <row r="112" spans="7:10" x14ac:dyDescent="0.3">
      <c r="G112" s="30"/>
      <c r="J112" s="30"/>
    </row>
    <row r="113" spans="7:10" x14ac:dyDescent="0.3">
      <c r="G113" s="30"/>
      <c r="J113" s="30"/>
    </row>
    <row r="114" spans="7:10" x14ac:dyDescent="0.3">
      <c r="G114" s="30"/>
      <c r="J114" s="30"/>
    </row>
    <row r="115" spans="7:10" x14ac:dyDescent="0.3">
      <c r="G115" s="30"/>
      <c r="J115" s="30"/>
    </row>
    <row r="116" spans="7:10" x14ac:dyDescent="0.3">
      <c r="G116" s="30"/>
      <c r="J116" s="30"/>
    </row>
    <row r="117" spans="7:10" x14ac:dyDescent="0.3">
      <c r="G117" s="30"/>
      <c r="J117" s="30"/>
    </row>
    <row r="118" spans="7:10" x14ac:dyDescent="0.3">
      <c r="G118" s="30"/>
      <c r="J118" s="30"/>
    </row>
    <row r="119" spans="7:10" x14ac:dyDescent="0.3">
      <c r="G119" s="30"/>
      <c r="J119" s="30"/>
    </row>
    <row r="120" spans="7:10" x14ac:dyDescent="0.3">
      <c r="G120" s="30"/>
      <c r="J120" s="30"/>
    </row>
    <row r="121" spans="7:10" x14ac:dyDescent="0.3">
      <c r="G121" s="30"/>
      <c r="J121" s="30"/>
    </row>
    <row r="122" spans="7:10" x14ac:dyDescent="0.3">
      <c r="G122" s="30"/>
      <c r="J122" s="30"/>
    </row>
    <row r="123" spans="7:10" x14ac:dyDescent="0.3">
      <c r="G123" s="30"/>
      <c r="J123" s="30"/>
    </row>
    <row r="124" spans="7:10" x14ac:dyDescent="0.3">
      <c r="G124" s="30"/>
      <c r="J124" s="30"/>
    </row>
    <row r="125" spans="7:10" x14ac:dyDescent="0.3">
      <c r="G125" s="30"/>
      <c r="J125" s="30"/>
    </row>
    <row r="126" spans="7:10" x14ac:dyDescent="0.3">
      <c r="G126" s="30"/>
      <c r="J126" s="30"/>
    </row>
    <row r="127" spans="7:10" x14ac:dyDescent="0.3">
      <c r="G127" s="30"/>
      <c r="J127" s="30"/>
    </row>
    <row r="128" spans="7:10" x14ac:dyDescent="0.3">
      <c r="G128" s="30"/>
      <c r="J128" s="30"/>
    </row>
    <row r="129" spans="7:10" x14ac:dyDescent="0.3">
      <c r="G129" s="30"/>
      <c r="J129" s="30"/>
    </row>
  </sheetData>
  <mergeCells count="8">
    <mergeCell ref="K1:L1"/>
    <mergeCell ref="H1:I1"/>
    <mergeCell ref="A44:B44"/>
    <mergeCell ref="A1:F1"/>
    <mergeCell ref="A5:F5"/>
    <mergeCell ref="A17:B17"/>
    <mergeCell ref="A25:B25"/>
    <mergeCell ref="A35:B35"/>
  </mergeCells>
  <hyperlinks>
    <hyperlink ref="H1:I1" location="'Options et Consos RIPS A4'!A1" display="Options RIPS A4" xr:uid="{982A2C9D-F41B-4D72-8939-596D487574CD}"/>
    <hyperlink ref="K1:L1" location="'Tarif Top Partners OP'!A1" display="&lt; Retour Sommaire" xr:uid="{231BAFD3-F55D-4B69-B689-D365D7C3A340}"/>
  </hyperlinks>
  <pageMargins left="0.7" right="0.7" top="0.75" bottom="0.75" header="0.3" footer="0.3"/>
  <customProperties>
    <customPr name="_pios_id" r:id="rId1"/>
  </customPropertie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09A2A6-B7BF-499A-B22E-B95FE15D4D05}">
  <sheetPr>
    <tabColor theme="9"/>
  </sheetPr>
  <dimension ref="A1:N126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78.88671875" style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x14ac:dyDescent="0.3">
      <c r="G2" s="19"/>
      <c r="H2" s="19"/>
      <c r="I2" s="19"/>
      <c r="J2" s="19"/>
      <c r="K2" s="19"/>
      <c r="L2" s="19"/>
      <c r="M2" s="19"/>
    </row>
    <row r="3" spans="1:14" x14ac:dyDescent="0.3">
      <c r="G3" s="19"/>
      <c r="H3" s="19"/>
      <c r="I3" s="19"/>
      <c r="J3" s="19"/>
      <c r="K3" s="19"/>
      <c r="L3" s="19"/>
      <c r="M3" s="19"/>
    </row>
    <row r="4" spans="1:14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96" t="s">
        <v>475</v>
      </c>
      <c r="B5" s="97"/>
      <c r="C5" s="97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>
      <c r="A7" s="2" t="s">
        <v>297</v>
      </c>
    </row>
    <row r="8" spans="1:14" ht="18.75" customHeight="1" x14ac:dyDescent="0.3"/>
    <row r="9" spans="1:14" ht="41.25" customHeight="1" x14ac:dyDescent="0.3">
      <c r="A9" s="3" t="s">
        <v>38</v>
      </c>
      <c r="B9" s="4" t="s">
        <v>39</v>
      </c>
      <c r="C9" s="5" t="s">
        <v>40</v>
      </c>
      <c r="D9" s="30"/>
    </row>
    <row r="10" spans="1:14" ht="18.75" customHeight="1" x14ac:dyDescent="0.3">
      <c r="A10" s="16" t="s">
        <v>438</v>
      </c>
      <c r="B10" s="17" t="s">
        <v>439</v>
      </c>
      <c r="C10" s="18">
        <v>104.48983957219251</v>
      </c>
    </row>
    <row r="11" spans="1:14" ht="18.75" customHeight="1" x14ac:dyDescent="0.3">
      <c r="A11" s="16">
        <v>7112284</v>
      </c>
      <c r="B11" s="17" t="s">
        <v>476</v>
      </c>
      <c r="C11" s="18">
        <v>152.25882352941179</v>
      </c>
    </row>
    <row r="12" spans="1:14" ht="18.75" customHeight="1" x14ac:dyDescent="0.3">
      <c r="A12" s="16">
        <v>7112285</v>
      </c>
      <c r="B12" s="17" t="s">
        <v>477</v>
      </c>
      <c r="C12" s="18">
        <v>133.55935828877006</v>
      </c>
    </row>
    <row r="13" spans="1:14" ht="18.75" customHeight="1" x14ac:dyDescent="0.3">
      <c r="A13" s="16">
        <v>7112286</v>
      </c>
      <c r="B13" s="17" t="s">
        <v>478</v>
      </c>
      <c r="C13" s="18">
        <v>116.26524064171122</v>
      </c>
    </row>
    <row r="14" spans="1:14" ht="18.75" customHeight="1" x14ac:dyDescent="0.3"/>
    <row r="15" spans="1:14" ht="18.75" customHeight="1" x14ac:dyDescent="0.3"/>
    <row r="16" spans="1:14" ht="18.75" customHeight="1" x14ac:dyDescent="0.3">
      <c r="A16" s="2" t="s">
        <v>118</v>
      </c>
    </row>
    <row r="17" spans="1:4" ht="18.75" customHeight="1" x14ac:dyDescent="0.3"/>
    <row r="18" spans="1:4" ht="41.25" customHeight="1" x14ac:dyDescent="0.3">
      <c r="A18" s="3" t="s">
        <v>38</v>
      </c>
      <c r="B18" s="4" t="s">
        <v>39</v>
      </c>
      <c r="C18" s="5" t="s">
        <v>40</v>
      </c>
    </row>
    <row r="19" spans="1:4" ht="18.75" customHeight="1" x14ac:dyDescent="0.3">
      <c r="A19" s="16" t="s">
        <v>479</v>
      </c>
      <c r="B19" s="17" t="s">
        <v>480</v>
      </c>
      <c r="C19" s="18">
        <v>19.375916230366496</v>
      </c>
    </row>
    <row r="20" spans="1:4" ht="18.75" customHeight="1" x14ac:dyDescent="0.3"/>
    <row r="21" spans="1:4" ht="18.75" customHeight="1" x14ac:dyDescent="0.3">
      <c r="A21" s="9"/>
    </row>
    <row r="22" spans="1:4" ht="18.75" customHeight="1" x14ac:dyDescent="0.3">
      <c r="A22" s="9" t="s">
        <v>481</v>
      </c>
    </row>
    <row r="23" spans="1:4" ht="18.75" customHeight="1" x14ac:dyDescent="0.3">
      <c r="A23" s="1" t="s">
        <v>277</v>
      </c>
    </row>
    <row r="24" spans="1:4" ht="18.75" customHeight="1" x14ac:dyDescent="0.3">
      <c r="A24" s="1" t="s">
        <v>482</v>
      </c>
    </row>
    <row r="25" spans="1:4" ht="18.75" customHeight="1" x14ac:dyDescent="0.3"/>
    <row r="26" spans="1:4" ht="18.75" customHeight="1" x14ac:dyDescent="0.3"/>
    <row r="27" spans="1:4" ht="18.75" customHeight="1" x14ac:dyDescent="0.3"/>
    <row r="28" spans="1:4" ht="18.75" customHeight="1" x14ac:dyDescent="0.3"/>
    <row r="29" spans="1:4" ht="18.75" customHeight="1" x14ac:dyDescent="0.3">
      <c r="D29" s="30"/>
    </row>
    <row r="30" spans="1:4" ht="18.75" customHeight="1" x14ac:dyDescent="0.3">
      <c r="D30" s="30"/>
    </row>
    <row r="31" spans="1:4" ht="18.75" customHeight="1" x14ac:dyDescent="0.3">
      <c r="D31" s="30"/>
    </row>
    <row r="32" spans="1:4" ht="18.75" customHeight="1" x14ac:dyDescent="0.3">
      <c r="D32" s="30"/>
    </row>
    <row r="33" spans="4:6" ht="18.75" customHeight="1" x14ac:dyDescent="0.3">
      <c r="D33" s="30"/>
    </row>
    <row r="34" spans="4:6" ht="18.75" customHeight="1" x14ac:dyDescent="0.3">
      <c r="D34" s="30"/>
    </row>
    <row r="35" spans="4:6" ht="18.75" customHeight="1" x14ac:dyDescent="0.3">
      <c r="D35" s="30"/>
      <c r="E35" s="1"/>
      <c r="F35" s="1"/>
    </row>
    <row r="36" spans="4:6" x14ac:dyDescent="0.3">
      <c r="D36" s="30"/>
      <c r="E36" s="1"/>
      <c r="F36" s="1"/>
    </row>
    <row r="37" spans="4:6" x14ac:dyDescent="0.3">
      <c r="D37" s="30"/>
    </row>
    <row r="38" spans="4:6" x14ac:dyDescent="0.3">
      <c r="D38" s="30"/>
    </row>
    <row r="39" spans="4:6" x14ac:dyDescent="0.3">
      <c r="D39" s="30"/>
    </row>
    <row r="40" spans="4:6" x14ac:dyDescent="0.3">
      <c r="D40" s="30"/>
    </row>
    <row r="41" spans="4:6" x14ac:dyDescent="0.3">
      <c r="D41" s="30"/>
    </row>
    <row r="42" spans="4:6" x14ac:dyDescent="0.3">
      <c r="D42" s="30"/>
    </row>
    <row r="43" spans="4:6" x14ac:dyDescent="0.3">
      <c r="D43" s="30"/>
      <c r="E43" s="1"/>
      <c r="F43" s="1"/>
    </row>
    <row r="44" spans="4:6" x14ac:dyDescent="0.3">
      <c r="D44" s="30"/>
      <c r="E44" s="1"/>
      <c r="F44" s="1"/>
    </row>
    <row r="45" spans="4:6" x14ac:dyDescent="0.3">
      <c r="D45" s="30"/>
      <c r="E45" s="1"/>
      <c r="F45" s="1"/>
    </row>
    <row r="46" spans="4:6" x14ac:dyDescent="0.3">
      <c r="D46" s="30"/>
      <c r="E46" s="1"/>
      <c r="F46" s="1"/>
    </row>
    <row r="47" spans="4:6" x14ac:dyDescent="0.3">
      <c r="D47" s="30"/>
      <c r="E47" s="1"/>
      <c r="F47" s="1"/>
    </row>
    <row r="48" spans="4:6" x14ac:dyDescent="0.3">
      <c r="D48" s="30"/>
      <c r="E48" s="1"/>
      <c r="F48" s="1"/>
    </row>
    <row r="49" spans="4:6" x14ac:dyDescent="0.3">
      <c r="D49" s="30"/>
      <c r="E49" s="1"/>
      <c r="F49" s="1"/>
    </row>
    <row r="50" spans="4:6" x14ac:dyDescent="0.3">
      <c r="D50" s="30"/>
      <c r="E50" s="1"/>
      <c r="F50" s="1"/>
    </row>
    <row r="51" spans="4:6" x14ac:dyDescent="0.3">
      <c r="D51" s="30"/>
      <c r="E51" s="1"/>
      <c r="F51" s="1"/>
    </row>
    <row r="52" spans="4:6" x14ac:dyDescent="0.3">
      <c r="D52" s="30"/>
      <c r="E52" s="1"/>
      <c r="F52" s="1"/>
    </row>
    <row r="53" spans="4:6" x14ac:dyDescent="0.3">
      <c r="D53" s="30"/>
      <c r="E53" s="1"/>
      <c r="F53" s="1"/>
    </row>
    <row r="54" spans="4:6" x14ac:dyDescent="0.3">
      <c r="D54" s="30"/>
      <c r="E54" s="1"/>
      <c r="F54" s="1"/>
    </row>
    <row r="55" spans="4:6" x14ac:dyDescent="0.3">
      <c r="D55" s="30"/>
      <c r="E55" s="12"/>
      <c r="F55" s="1"/>
    </row>
    <row r="56" spans="4:6" x14ac:dyDescent="0.3">
      <c r="D56" s="30"/>
      <c r="F56" s="1"/>
    </row>
    <row r="57" spans="4:6" x14ac:dyDescent="0.3">
      <c r="D57" s="30"/>
      <c r="F57" s="1"/>
    </row>
    <row r="58" spans="4:6" x14ac:dyDescent="0.3">
      <c r="D58" s="30"/>
      <c r="E58" s="1"/>
      <c r="F58" s="1"/>
    </row>
    <row r="59" spans="4:6" x14ac:dyDescent="0.3">
      <c r="D59" s="30"/>
      <c r="E59" s="1"/>
      <c r="F59" s="1"/>
    </row>
    <row r="60" spans="4:6" x14ac:dyDescent="0.3">
      <c r="D60" s="30"/>
      <c r="E60" s="1"/>
      <c r="F60" s="1"/>
    </row>
    <row r="61" spans="4:6" x14ac:dyDescent="0.3">
      <c r="D61" s="30"/>
      <c r="E61" s="1"/>
      <c r="F61" s="1"/>
    </row>
    <row r="62" spans="4:6" x14ac:dyDescent="0.3">
      <c r="D62" s="30"/>
      <c r="E62" s="1"/>
      <c r="F62" s="1"/>
    </row>
    <row r="63" spans="4:6" x14ac:dyDescent="0.3">
      <c r="D63" s="30"/>
      <c r="E63" s="1"/>
      <c r="F63" s="1"/>
    </row>
    <row r="64" spans="4:6" x14ac:dyDescent="0.3">
      <c r="D64" s="30"/>
      <c r="E64" s="1"/>
      <c r="F64" s="1"/>
    </row>
    <row r="65" spans="4:6" x14ac:dyDescent="0.3">
      <c r="D65" s="30"/>
      <c r="E65" s="1"/>
      <c r="F65" s="1"/>
    </row>
    <row r="66" spans="4:6" x14ac:dyDescent="0.3">
      <c r="D66" s="30"/>
      <c r="E66" s="1"/>
      <c r="F66" s="1"/>
    </row>
    <row r="67" spans="4:6" x14ac:dyDescent="0.3">
      <c r="D67" s="30"/>
      <c r="E67" s="1"/>
      <c r="F67" s="1"/>
    </row>
    <row r="68" spans="4:6" x14ac:dyDescent="0.3">
      <c r="D68" s="30"/>
    </row>
    <row r="69" spans="4:6" x14ac:dyDescent="0.3">
      <c r="D69" s="30"/>
    </row>
    <row r="70" spans="4:6" x14ac:dyDescent="0.3">
      <c r="D70" s="30"/>
    </row>
    <row r="71" spans="4:6" x14ac:dyDescent="0.3">
      <c r="D71" s="30"/>
    </row>
    <row r="72" spans="4:6" x14ac:dyDescent="0.3">
      <c r="D72" s="30"/>
    </row>
    <row r="73" spans="4:6" x14ac:dyDescent="0.3">
      <c r="D73" s="30"/>
    </row>
    <row r="74" spans="4:6" x14ac:dyDescent="0.3">
      <c r="D74" s="30"/>
    </row>
    <row r="75" spans="4:6" x14ac:dyDescent="0.3">
      <c r="D75" s="30"/>
    </row>
    <row r="76" spans="4:6" x14ac:dyDescent="0.3">
      <c r="D76" s="30"/>
    </row>
    <row r="77" spans="4:6" x14ac:dyDescent="0.3">
      <c r="D77" s="30"/>
    </row>
    <row r="78" spans="4:6" x14ac:dyDescent="0.3">
      <c r="D78" s="30"/>
    </row>
    <row r="79" spans="4:6" x14ac:dyDescent="0.3">
      <c r="D79" s="30"/>
    </row>
    <row r="80" spans="4:6" x14ac:dyDescent="0.3">
      <c r="D80" s="30"/>
    </row>
    <row r="81" spans="4:4" x14ac:dyDescent="0.3">
      <c r="D81" s="30"/>
    </row>
    <row r="82" spans="4:4" x14ac:dyDescent="0.3">
      <c r="D82" s="30"/>
    </row>
    <row r="83" spans="4:4" x14ac:dyDescent="0.3">
      <c r="D83" s="30"/>
    </row>
    <row r="84" spans="4:4" x14ac:dyDescent="0.3">
      <c r="D84" s="30"/>
    </row>
    <row r="85" spans="4:4" x14ac:dyDescent="0.3">
      <c r="D85" s="30"/>
    </row>
    <row r="86" spans="4:4" x14ac:dyDescent="0.3">
      <c r="D86" s="30"/>
    </row>
    <row r="87" spans="4:4" x14ac:dyDescent="0.3">
      <c r="D87" s="30"/>
    </row>
    <row r="88" spans="4:4" x14ac:dyDescent="0.3">
      <c r="D88" s="30"/>
    </row>
    <row r="89" spans="4:4" x14ac:dyDescent="0.3">
      <c r="D89" s="30"/>
    </row>
    <row r="90" spans="4:4" x14ac:dyDescent="0.3">
      <c r="D90" s="30"/>
    </row>
    <row r="91" spans="4:4" x14ac:dyDescent="0.3">
      <c r="D91" s="30"/>
    </row>
    <row r="92" spans="4:4" x14ac:dyDescent="0.3">
      <c r="D92" s="30"/>
    </row>
    <row r="93" spans="4:4" x14ac:dyDescent="0.3">
      <c r="D93" s="30"/>
    </row>
    <row r="94" spans="4:4" x14ac:dyDescent="0.3">
      <c r="D94" s="30"/>
    </row>
    <row r="95" spans="4:4" x14ac:dyDescent="0.3">
      <c r="D95" s="30"/>
    </row>
    <row r="96" spans="4:4" x14ac:dyDescent="0.3">
      <c r="D96" s="30"/>
    </row>
    <row r="97" spans="4:4" x14ac:dyDescent="0.3">
      <c r="D97" s="30"/>
    </row>
    <row r="98" spans="4:4" x14ac:dyDescent="0.3">
      <c r="D98" s="30"/>
    </row>
    <row r="99" spans="4:4" x14ac:dyDescent="0.3">
      <c r="D99" s="30"/>
    </row>
    <row r="100" spans="4:4" x14ac:dyDescent="0.3">
      <c r="D100" s="30"/>
    </row>
    <row r="101" spans="4:4" x14ac:dyDescent="0.3">
      <c r="D101" s="30"/>
    </row>
    <row r="102" spans="4:4" x14ac:dyDescent="0.3">
      <c r="D102" s="30"/>
    </row>
    <row r="103" spans="4:4" x14ac:dyDescent="0.3">
      <c r="D103" s="30"/>
    </row>
    <row r="104" spans="4:4" x14ac:dyDescent="0.3">
      <c r="D104" s="30"/>
    </row>
    <row r="105" spans="4:4" x14ac:dyDescent="0.3">
      <c r="D105" s="30"/>
    </row>
    <row r="106" spans="4:4" x14ac:dyDescent="0.3">
      <c r="D106" s="30"/>
    </row>
    <row r="107" spans="4:4" x14ac:dyDescent="0.3">
      <c r="D107" s="30"/>
    </row>
    <row r="108" spans="4:4" x14ac:dyDescent="0.3">
      <c r="D108" s="30"/>
    </row>
    <row r="109" spans="4:4" x14ac:dyDescent="0.3">
      <c r="D109" s="30"/>
    </row>
    <row r="110" spans="4:4" x14ac:dyDescent="0.3">
      <c r="D110" s="30"/>
    </row>
    <row r="111" spans="4:4" x14ac:dyDescent="0.3">
      <c r="D111" s="30"/>
    </row>
    <row r="112" spans="4:4" x14ac:dyDescent="0.3">
      <c r="D112" s="30"/>
    </row>
    <row r="113" spans="4:4" x14ac:dyDescent="0.3">
      <c r="D113" s="30"/>
    </row>
    <row r="114" spans="4:4" x14ac:dyDescent="0.3">
      <c r="D114" s="30"/>
    </row>
    <row r="115" spans="4:4" x14ac:dyDescent="0.3">
      <c r="D115" s="30"/>
    </row>
    <row r="116" spans="4:4" x14ac:dyDescent="0.3">
      <c r="D116" s="30"/>
    </row>
    <row r="117" spans="4:4" x14ac:dyDescent="0.3">
      <c r="D117" s="30"/>
    </row>
    <row r="118" spans="4:4" x14ac:dyDescent="0.3">
      <c r="D118" s="30"/>
    </row>
    <row r="119" spans="4:4" x14ac:dyDescent="0.3">
      <c r="D119" s="30"/>
    </row>
    <row r="120" spans="4:4" x14ac:dyDescent="0.3">
      <c r="D120" s="30"/>
    </row>
    <row r="121" spans="4:4" x14ac:dyDescent="0.3">
      <c r="D121" s="30"/>
    </row>
    <row r="122" spans="4:4" x14ac:dyDescent="0.3">
      <c r="D122" s="30"/>
    </row>
    <row r="123" spans="4:4" x14ac:dyDescent="0.3">
      <c r="D123" s="30"/>
    </row>
    <row r="124" spans="4:4" x14ac:dyDescent="0.3">
      <c r="D124" s="30"/>
    </row>
    <row r="125" spans="4:4" x14ac:dyDescent="0.3">
      <c r="D125" s="30"/>
    </row>
    <row r="126" spans="4:4" x14ac:dyDescent="0.3">
      <c r="D126" s="30"/>
    </row>
  </sheetData>
  <mergeCells count="3">
    <mergeCell ref="A1:C1"/>
    <mergeCell ref="A5:C5"/>
    <mergeCell ref="E1:F1"/>
  </mergeCells>
  <hyperlinks>
    <hyperlink ref="E1:F1" location="'Tarif Top Partners OP'!A1" display="&lt; Retour Sommaire" xr:uid="{AC56D3AF-E82B-41AC-A8E7-A8AF7E51C214}"/>
  </hyperlinks>
  <pageMargins left="0.7" right="0.7" top="0.75" bottom="0.75" header="0.3" footer="0.3"/>
  <customProperties>
    <customPr name="_pios_id" r:id="rId1"/>
  </customPropertie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EF4E0D-D228-40AE-8F2C-9994C769CE70}">
  <sheetPr>
    <tabColor theme="9" tint="0.79998168889431442"/>
  </sheetPr>
  <dimension ref="A1:L124"/>
  <sheetViews>
    <sheetView showGridLines="0" zoomScale="85" zoomScaleNormal="85" workbookViewId="0">
      <selection sqref="A1:F1"/>
    </sheetView>
  </sheetViews>
  <sheetFormatPr baseColWidth="10" defaultColWidth="11.44140625" defaultRowHeight="15.6" x14ac:dyDescent="0.3"/>
  <cols>
    <col min="1" max="1" width="19.88671875" style="1" customWidth="1"/>
    <col min="2" max="2" width="69.88671875" style="1" customWidth="1"/>
    <col min="3" max="6" width="19.33203125" style="1" customWidth="1"/>
    <col min="7" max="7" width="4.88671875" style="1" customWidth="1"/>
    <col min="8" max="9" width="19.33203125" style="19" customWidth="1"/>
    <col min="10" max="10" width="4.88671875" style="1" customWidth="1"/>
    <col min="11" max="12" width="19.33203125" style="19" customWidth="1"/>
    <col min="13" max="16384" width="11.44140625" style="1"/>
  </cols>
  <sheetData>
    <row r="1" spans="1:12" ht="67.5" customHeight="1" x14ac:dyDescent="0.3">
      <c r="A1" s="76" t="s">
        <v>33</v>
      </c>
      <c r="B1" s="77"/>
      <c r="C1" s="77"/>
      <c r="D1" s="77"/>
      <c r="E1" s="77"/>
      <c r="F1" s="78"/>
      <c r="G1" s="19"/>
      <c r="H1" s="71" t="s">
        <v>483</v>
      </c>
      <c r="I1" s="72"/>
      <c r="J1" s="19"/>
      <c r="K1" s="71" t="s">
        <v>35</v>
      </c>
      <c r="L1" s="72"/>
    </row>
    <row r="2" spans="1:12" ht="18.75" customHeight="1" x14ac:dyDescent="0.3"/>
    <row r="3" spans="1:12" ht="18.75" customHeight="1" x14ac:dyDescent="0.3"/>
    <row r="4" spans="1:12" ht="18.75" customHeight="1" x14ac:dyDescent="0.3"/>
    <row r="5" spans="1:12" ht="25.8" x14ac:dyDescent="0.3">
      <c r="A5" s="99" t="s">
        <v>484</v>
      </c>
      <c r="B5" s="100"/>
      <c r="C5" s="100"/>
      <c r="D5" s="100"/>
      <c r="E5" s="100"/>
      <c r="F5" s="101"/>
      <c r="G5" s="19"/>
      <c r="J5" s="19"/>
    </row>
    <row r="6" spans="1:12" ht="18.75" customHeight="1" x14ac:dyDescent="0.3"/>
    <row r="7" spans="1:12" s="19" customFormat="1" ht="18.75" customHeight="1" x14ac:dyDescent="0.3">
      <c r="A7" s="2" t="s">
        <v>485</v>
      </c>
      <c r="B7" s="1"/>
      <c r="C7" s="1"/>
      <c r="D7" s="1"/>
      <c r="E7" s="1"/>
      <c r="F7" s="1"/>
      <c r="G7" s="1"/>
      <c r="J7" s="1"/>
    </row>
    <row r="8" spans="1:12" s="19" customFormat="1" ht="18.75" customHeight="1" x14ac:dyDescent="0.3">
      <c r="A8" s="1"/>
      <c r="B8" s="1"/>
      <c r="C8" s="1"/>
      <c r="D8" s="1"/>
      <c r="E8" s="1"/>
      <c r="F8" s="1"/>
      <c r="G8" s="1"/>
      <c r="J8" s="1"/>
    </row>
    <row r="9" spans="1:12" ht="41.25" customHeight="1" x14ac:dyDescent="0.3">
      <c r="A9" s="3" t="s">
        <v>38</v>
      </c>
      <c r="B9" s="4" t="s">
        <v>39</v>
      </c>
      <c r="C9" s="5" t="s">
        <v>40</v>
      </c>
      <c r="G9" s="30"/>
      <c r="J9" s="30"/>
    </row>
    <row r="10" spans="1:12" ht="18.75" customHeight="1" x14ac:dyDescent="0.3">
      <c r="A10" s="16" t="s">
        <v>486</v>
      </c>
      <c r="B10" s="17" t="s">
        <v>487</v>
      </c>
      <c r="C10" s="18">
        <v>347.46031746031747</v>
      </c>
    </row>
    <row r="11" spans="1:12" ht="18.75" customHeight="1" x14ac:dyDescent="0.3">
      <c r="A11" s="9"/>
      <c r="C11" s="20"/>
    </row>
    <row r="12" spans="1:12" ht="18.75" customHeight="1" x14ac:dyDescent="0.3">
      <c r="A12" s="9"/>
      <c r="C12" s="20"/>
    </row>
    <row r="13" spans="1:12" ht="18.75" customHeight="1" x14ac:dyDescent="0.3"/>
    <row r="14" spans="1:12" s="19" customFormat="1" ht="18.75" customHeight="1" x14ac:dyDescent="0.3">
      <c r="A14" s="2" t="s">
        <v>488</v>
      </c>
      <c r="B14" s="1"/>
      <c r="C14" s="1"/>
      <c r="D14" s="1"/>
      <c r="E14" s="1"/>
      <c r="F14" s="1"/>
      <c r="G14" s="1"/>
      <c r="J14" s="1"/>
    </row>
    <row r="15" spans="1:12" s="19" customFormat="1" ht="18.75" customHeight="1" x14ac:dyDescent="0.3">
      <c r="A15" s="1"/>
      <c r="B15" s="1"/>
      <c r="C15" s="1"/>
      <c r="D15" s="1"/>
      <c r="E15" s="1"/>
      <c r="F15" s="1"/>
      <c r="G15" s="1"/>
      <c r="J15" s="1"/>
    </row>
    <row r="16" spans="1:12" ht="41.25" customHeight="1" x14ac:dyDescent="0.3">
      <c r="A16" s="3" t="s">
        <v>38</v>
      </c>
      <c r="B16" s="4" t="s">
        <v>39</v>
      </c>
      <c r="C16" s="5" t="s">
        <v>40</v>
      </c>
      <c r="G16" s="30"/>
      <c r="J16" s="30"/>
    </row>
    <row r="17" spans="1:12" ht="18.75" customHeight="1" x14ac:dyDescent="0.3">
      <c r="A17" s="16" t="s">
        <v>486</v>
      </c>
      <c r="B17" s="17" t="s">
        <v>487</v>
      </c>
      <c r="C17" s="18">
        <v>273.53125</v>
      </c>
    </row>
    <row r="18" spans="1:12" ht="18.75" customHeight="1" x14ac:dyDescent="0.3">
      <c r="A18" s="13" t="s">
        <v>489</v>
      </c>
      <c r="B18" s="14"/>
      <c r="C18" s="15"/>
    </row>
    <row r="19" spans="1:12" ht="18.75" customHeight="1" x14ac:dyDescent="0.3">
      <c r="A19" s="14"/>
      <c r="B19" s="14"/>
      <c r="C19" s="15"/>
    </row>
    <row r="20" spans="1:12" s="19" customFormat="1" ht="18.75" customHeight="1" x14ac:dyDescent="0.3">
      <c r="A20" s="14"/>
      <c r="B20" s="14"/>
      <c r="C20" s="15"/>
      <c r="D20" s="15"/>
      <c r="E20" s="15"/>
      <c r="F20" s="1"/>
      <c r="G20" s="1"/>
      <c r="J20" s="1"/>
    </row>
    <row r="21" spans="1:12" s="19" customFormat="1" ht="18.75" customHeight="1" x14ac:dyDescent="0.3">
      <c r="A21" s="2" t="s">
        <v>490</v>
      </c>
      <c r="B21" s="1"/>
      <c r="C21" s="1"/>
      <c r="D21" s="1"/>
      <c r="E21" s="1"/>
      <c r="F21" s="1"/>
      <c r="G21" s="1"/>
      <c r="J21" s="1"/>
    </row>
    <row r="22" spans="1:12" s="19" customFormat="1" ht="18.75" customHeight="1" x14ac:dyDescent="0.3">
      <c r="A22" s="14"/>
      <c r="B22" s="14"/>
      <c r="C22" s="15"/>
      <c r="D22" s="1"/>
      <c r="E22" s="1"/>
      <c r="F22" s="1"/>
      <c r="G22" s="30"/>
      <c r="J22" s="30"/>
    </row>
    <row r="23" spans="1:12" s="19" customFormat="1" ht="41.25" customHeight="1" x14ac:dyDescent="0.3">
      <c r="A23" s="3" t="s">
        <v>38</v>
      </c>
      <c r="B23" s="4" t="s">
        <v>39</v>
      </c>
      <c r="C23" s="5" t="s">
        <v>40</v>
      </c>
      <c r="D23" s="1"/>
      <c r="E23" s="5" t="s">
        <v>46</v>
      </c>
      <c r="F23" s="5" t="s">
        <v>47</v>
      </c>
      <c r="G23" s="30"/>
      <c r="J23" s="30"/>
    </row>
    <row r="24" spans="1:12" s="19" customFormat="1" ht="18.75" customHeight="1" x14ac:dyDescent="0.3">
      <c r="A24" s="16" t="s">
        <v>491</v>
      </c>
      <c r="B24" s="17" t="s">
        <v>492</v>
      </c>
      <c r="C24" s="18">
        <v>42.72</v>
      </c>
      <c r="D24" s="1"/>
      <c r="E24" s="26">
        <f>C24/3000</f>
        <v>1.4239999999999999E-2</v>
      </c>
      <c r="F24" s="27"/>
      <c r="G24" s="30"/>
      <c r="J24" s="30"/>
    </row>
    <row r="25" spans="1:12" s="19" customFormat="1" ht="18.75" customHeight="1" x14ac:dyDescent="0.3">
      <c r="A25" s="16" t="s">
        <v>493</v>
      </c>
      <c r="B25" s="17" t="s">
        <v>494</v>
      </c>
      <c r="C25" s="18">
        <v>50.952380952380956</v>
      </c>
      <c r="D25" s="1"/>
      <c r="E25" s="27"/>
      <c r="F25" s="27"/>
      <c r="G25" s="30"/>
      <c r="J25" s="30"/>
    </row>
    <row r="26" spans="1:12" ht="18.75" customHeight="1" x14ac:dyDescent="0.3">
      <c r="A26" s="16" t="s">
        <v>495</v>
      </c>
      <c r="B26" s="17" t="s">
        <v>496</v>
      </c>
      <c r="C26" s="18">
        <v>50.952380952380956</v>
      </c>
      <c r="E26" s="27"/>
      <c r="F26" s="27"/>
      <c r="G26" s="30"/>
      <c r="J26" s="30"/>
    </row>
    <row r="27" spans="1:12" ht="18.75" customHeight="1" x14ac:dyDescent="0.3">
      <c r="A27" s="16" t="s">
        <v>497</v>
      </c>
      <c r="B27" s="17" t="s">
        <v>498</v>
      </c>
      <c r="C27" s="18">
        <v>50.952380952380956</v>
      </c>
      <c r="E27" s="27"/>
      <c r="F27" s="27">
        <f>((C25/3000)*3)+E24</f>
        <v>6.519238095238096E-2</v>
      </c>
      <c r="G27" s="30"/>
      <c r="J27" s="30"/>
    </row>
    <row r="28" spans="1:12" ht="18.75" customHeight="1" x14ac:dyDescent="0.3">
      <c r="A28" s="75" t="s">
        <v>44</v>
      </c>
      <c r="B28" s="75"/>
      <c r="C28" s="25">
        <f>SUM(C23:C27)</f>
        <v>195.57714285714289</v>
      </c>
      <c r="G28" s="30"/>
      <c r="H28" s="1"/>
      <c r="I28" s="1"/>
      <c r="J28" s="30"/>
      <c r="K28" s="1"/>
      <c r="L28" s="1"/>
    </row>
    <row r="29" spans="1:12" ht="18.75" customHeight="1" x14ac:dyDescent="0.3">
      <c r="G29" s="30"/>
      <c r="H29" s="1"/>
      <c r="I29" s="1"/>
      <c r="J29" s="30"/>
      <c r="K29" s="1"/>
      <c r="L29" s="1"/>
    </row>
    <row r="30" spans="1:12" ht="18.75" customHeight="1" x14ac:dyDescent="0.3">
      <c r="A30" s="2" t="s">
        <v>371</v>
      </c>
      <c r="G30" s="30"/>
      <c r="J30" s="30"/>
    </row>
    <row r="31" spans="1:12" ht="18.75" customHeight="1" x14ac:dyDescent="0.3">
      <c r="A31" s="14"/>
      <c r="B31" s="14"/>
      <c r="C31" s="15"/>
      <c r="G31" s="30"/>
      <c r="J31" s="30"/>
    </row>
    <row r="32" spans="1:12" ht="41.25" customHeight="1" x14ac:dyDescent="0.3">
      <c r="A32" s="3" t="s">
        <v>38</v>
      </c>
      <c r="B32" s="4" t="s">
        <v>39</v>
      </c>
      <c r="C32" s="5" t="s">
        <v>40</v>
      </c>
      <c r="E32" s="5" t="s">
        <v>46</v>
      </c>
      <c r="F32" s="5" t="s">
        <v>47</v>
      </c>
      <c r="G32" s="30"/>
      <c r="J32" s="30"/>
    </row>
    <row r="33" spans="1:12" ht="18.75" customHeight="1" x14ac:dyDescent="0.3">
      <c r="A33" s="16" t="s">
        <v>499</v>
      </c>
      <c r="B33" s="17" t="s">
        <v>500</v>
      </c>
      <c r="C33" s="18">
        <v>56.68783068783069</v>
      </c>
      <c r="E33" s="26">
        <f>C33/5000</f>
        <v>1.1337566137566138E-2</v>
      </c>
      <c r="F33" s="27"/>
      <c r="G33" s="30"/>
      <c r="J33" s="30"/>
    </row>
    <row r="34" spans="1:12" ht="18.75" customHeight="1" x14ac:dyDescent="0.3">
      <c r="A34" s="16" t="s">
        <v>501</v>
      </c>
      <c r="B34" s="17" t="s">
        <v>502</v>
      </c>
      <c r="C34" s="18">
        <v>70.719576719576722</v>
      </c>
      <c r="E34" s="27"/>
      <c r="F34" s="27"/>
      <c r="G34" s="30"/>
      <c r="J34" s="30"/>
    </row>
    <row r="35" spans="1:12" ht="18.75" customHeight="1" x14ac:dyDescent="0.3">
      <c r="A35" s="16" t="s">
        <v>503</v>
      </c>
      <c r="B35" s="17" t="s">
        <v>504</v>
      </c>
      <c r="C35" s="18">
        <v>70.719576719576722</v>
      </c>
      <c r="E35" s="27"/>
      <c r="F35" s="27"/>
      <c r="G35" s="30"/>
      <c r="J35" s="30"/>
    </row>
    <row r="36" spans="1:12" ht="18.75" customHeight="1" x14ac:dyDescent="0.3">
      <c r="A36" s="16" t="s">
        <v>505</v>
      </c>
      <c r="B36" s="17" t="s">
        <v>506</v>
      </c>
      <c r="C36" s="18">
        <v>70.719576719576722</v>
      </c>
      <c r="E36" s="27"/>
      <c r="F36" s="27">
        <f>((C34/5000)*3)+E33</f>
        <v>5.3769312169312168E-2</v>
      </c>
      <c r="G36" s="30"/>
      <c r="J36" s="30"/>
    </row>
    <row r="37" spans="1:12" ht="18.75" customHeight="1" x14ac:dyDescent="0.3">
      <c r="A37" s="75" t="s">
        <v>44</v>
      </c>
      <c r="B37" s="75"/>
      <c r="C37" s="25">
        <f>SUM(C32:C36)</f>
        <v>268.84656084656086</v>
      </c>
      <c r="G37" s="30"/>
      <c r="J37" s="30"/>
    </row>
    <row r="38" spans="1:12" ht="18.75" customHeight="1" x14ac:dyDescent="0.3">
      <c r="G38" s="30"/>
      <c r="H38" s="1"/>
      <c r="I38" s="1"/>
      <c r="J38" s="30"/>
      <c r="K38" s="1"/>
      <c r="L38" s="1"/>
    </row>
    <row r="39" spans="1:12" ht="18.75" customHeight="1" x14ac:dyDescent="0.3">
      <c r="A39" s="2" t="s">
        <v>507</v>
      </c>
      <c r="G39" s="30"/>
      <c r="J39" s="30"/>
    </row>
    <row r="40" spans="1:12" ht="18.75" customHeight="1" x14ac:dyDescent="0.3">
      <c r="A40" s="14"/>
      <c r="B40" s="14"/>
      <c r="C40" s="15"/>
      <c r="G40" s="30"/>
      <c r="J40" s="30"/>
    </row>
    <row r="41" spans="1:12" ht="41.25" customHeight="1" x14ac:dyDescent="0.3">
      <c r="A41" s="3" t="s">
        <v>38</v>
      </c>
      <c r="B41" s="4" t="s">
        <v>39</v>
      </c>
      <c r="C41" s="5" t="s">
        <v>40</v>
      </c>
      <c r="E41" s="5" t="s">
        <v>46</v>
      </c>
      <c r="F41" s="5" t="s">
        <v>47</v>
      </c>
      <c r="G41" s="30"/>
      <c r="J41" s="30"/>
    </row>
    <row r="42" spans="1:12" ht="18.75" customHeight="1" x14ac:dyDescent="0.3">
      <c r="A42" s="16" t="s">
        <v>508</v>
      </c>
      <c r="B42" s="17" t="s">
        <v>509</v>
      </c>
      <c r="C42" s="18">
        <v>109.13227513227515</v>
      </c>
      <c r="E42" s="26">
        <f>C42/10000</f>
        <v>1.0913227513227515E-2</v>
      </c>
      <c r="F42" s="27"/>
      <c r="G42" s="30"/>
      <c r="J42" s="30"/>
    </row>
    <row r="43" spans="1:12" ht="18.75" customHeight="1" x14ac:dyDescent="0.3">
      <c r="A43" s="16" t="s">
        <v>501</v>
      </c>
      <c r="B43" s="17" t="s">
        <v>502</v>
      </c>
      <c r="C43" s="18">
        <v>70.719576719576722</v>
      </c>
      <c r="E43" s="27"/>
      <c r="F43" s="27"/>
      <c r="G43" s="30"/>
      <c r="J43" s="30"/>
    </row>
    <row r="44" spans="1:12" ht="18.75" customHeight="1" x14ac:dyDescent="0.3">
      <c r="A44" s="16" t="s">
        <v>503</v>
      </c>
      <c r="B44" s="17" t="s">
        <v>504</v>
      </c>
      <c r="C44" s="18">
        <v>70.719576719576722</v>
      </c>
      <c r="E44" s="27"/>
      <c r="F44" s="27"/>
      <c r="G44" s="30"/>
      <c r="J44" s="30"/>
    </row>
    <row r="45" spans="1:12" ht="18.75" customHeight="1" x14ac:dyDescent="0.3">
      <c r="A45" s="16" t="s">
        <v>505</v>
      </c>
      <c r="B45" s="17" t="s">
        <v>506</v>
      </c>
      <c r="C45" s="18">
        <v>70.719576719576722</v>
      </c>
      <c r="E45" s="27"/>
      <c r="F45" s="27">
        <f>((C43/5000)*3)+E42</f>
        <v>5.3344973544973542E-2</v>
      </c>
      <c r="G45" s="30"/>
      <c r="J45" s="30"/>
    </row>
    <row r="46" spans="1:12" ht="18.75" customHeight="1" x14ac:dyDescent="0.3">
      <c r="A46" s="75" t="s">
        <v>44</v>
      </c>
      <c r="B46" s="75"/>
      <c r="C46" s="25">
        <f>SUM(C41:C45)</f>
        <v>321.29100529100532</v>
      </c>
      <c r="G46" s="30"/>
      <c r="J46" s="30"/>
    </row>
    <row r="47" spans="1:12" ht="18.75" customHeight="1" x14ac:dyDescent="0.3">
      <c r="A47" s="13"/>
      <c r="G47" s="30"/>
      <c r="J47" s="30"/>
    </row>
    <row r="48" spans="1:12" ht="18.75" customHeight="1" x14ac:dyDescent="0.3">
      <c r="A48" s="13"/>
      <c r="G48" s="30"/>
      <c r="H48" s="1"/>
      <c r="I48" s="1"/>
      <c r="J48" s="30"/>
      <c r="K48" s="1"/>
      <c r="L48" s="1"/>
    </row>
    <row r="49" spans="1:12" ht="18.75" customHeight="1" x14ac:dyDescent="0.3">
      <c r="G49" s="30"/>
      <c r="H49" s="1"/>
      <c r="I49" s="1"/>
      <c r="J49" s="30"/>
      <c r="K49" s="1"/>
      <c r="L49" s="1"/>
    </row>
    <row r="50" spans="1:12" ht="18.75" customHeight="1" x14ac:dyDescent="0.3">
      <c r="G50" s="30"/>
      <c r="H50" s="1"/>
      <c r="I50" s="1"/>
      <c r="J50" s="30"/>
      <c r="K50" s="1"/>
      <c r="L50" s="1"/>
    </row>
    <row r="51" spans="1:12" ht="18.75" customHeight="1" x14ac:dyDescent="0.3">
      <c r="G51" s="30"/>
      <c r="H51" s="1"/>
      <c r="I51" s="1"/>
      <c r="J51" s="30"/>
      <c r="K51" s="1"/>
      <c r="L51" s="1"/>
    </row>
    <row r="52" spans="1:12" ht="18.75" customHeight="1" x14ac:dyDescent="0.3">
      <c r="G52" s="30"/>
      <c r="H52" s="1"/>
      <c r="I52" s="1"/>
      <c r="J52" s="30"/>
      <c r="K52" s="1"/>
      <c r="L52" s="1"/>
    </row>
    <row r="53" spans="1:12" ht="18.75" customHeight="1" x14ac:dyDescent="0.3">
      <c r="G53" s="30"/>
      <c r="H53" s="1"/>
      <c r="I53" s="1"/>
      <c r="J53" s="30"/>
      <c r="K53" s="1"/>
      <c r="L53" s="1"/>
    </row>
    <row r="54" spans="1:12" ht="18.75" customHeight="1" x14ac:dyDescent="0.3">
      <c r="G54" s="30"/>
      <c r="H54" s="1"/>
      <c r="I54" s="1"/>
      <c r="J54" s="30"/>
      <c r="K54" s="1"/>
      <c r="L54" s="1"/>
    </row>
    <row r="55" spans="1:12" ht="18.75" customHeight="1" x14ac:dyDescent="0.3">
      <c r="G55" s="30"/>
      <c r="H55" s="1"/>
      <c r="I55" s="1"/>
      <c r="J55" s="30"/>
      <c r="K55" s="1"/>
      <c r="L55" s="1"/>
    </row>
    <row r="56" spans="1:12" ht="18.75" customHeight="1" x14ac:dyDescent="0.3">
      <c r="G56" s="30"/>
      <c r="H56" s="1"/>
      <c r="I56" s="1"/>
      <c r="J56" s="30"/>
      <c r="K56" s="1"/>
      <c r="L56" s="1"/>
    </row>
    <row r="57" spans="1:12" ht="18.75" customHeight="1" x14ac:dyDescent="0.3">
      <c r="G57" s="30"/>
      <c r="H57" s="1"/>
      <c r="I57" s="1"/>
      <c r="J57" s="30"/>
      <c r="K57" s="1"/>
      <c r="L57" s="1"/>
    </row>
    <row r="58" spans="1:12" ht="18.75" customHeight="1" x14ac:dyDescent="0.3">
      <c r="G58" s="30"/>
      <c r="H58" s="1"/>
      <c r="I58" s="1"/>
      <c r="J58" s="30"/>
      <c r="K58" s="1"/>
      <c r="L58" s="1"/>
    </row>
    <row r="59" spans="1:12" ht="18.75" customHeight="1" x14ac:dyDescent="0.3">
      <c r="A59" s="2" t="s">
        <v>56</v>
      </c>
      <c r="B59" s="14"/>
      <c r="C59" s="15"/>
      <c r="D59" s="12"/>
      <c r="G59" s="30"/>
      <c r="H59" s="1"/>
      <c r="I59" s="1"/>
      <c r="J59" s="30"/>
      <c r="K59" s="1"/>
      <c r="L59" s="1"/>
    </row>
    <row r="60" spans="1:12" ht="18.75" customHeight="1" x14ac:dyDescent="0.3">
      <c r="A60" s="14"/>
      <c r="B60" s="14"/>
      <c r="C60" s="15"/>
      <c r="D60" s="12"/>
      <c r="G60" s="30"/>
      <c r="H60" s="12"/>
      <c r="I60" s="1"/>
      <c r="J60" s="30"/>
      <c r="K60" s="12"/>
      <c r="L60" s="1"/>
    </row>
    <row r="61" spans="1:12" ht="41.25" customHeight="1" x14ac:dyDescent="0.3">
      <c r="A61" s="3" t="s">
        <v>38</v>
      </c>
      <c r="B61" s="4" t="s">
        <v>39</v>
      </c>
      <c r="C61" s="5" t="s">
        <v>40</v>
      </c>
      <c r="D61" s="12"/>
      <c r="G61" s="30"/>
      <c r="I61" s="1"/>
      <c r="J61" s="30"/>
      <c r="L61" s="1"/>
    </row>
    <row r="62" spans="1:12" ht="18.75" customHeight="1" x14ac:dyDescent="0.3">
      <c r="A62" s="16" t="s">
        <v>510</v>
      </c>
      <c r="B62" s="17" t="s">
        <v>511</v>
      </c>
      <c r="C62" s="18">
        <v>55.703703703703709</v>
      </c>
      <c r="D62" s="12"/>
      <c r="G62" s="30"/>
      <c r="I62" s="1"/>
      <c r="J62" s="30"/>
      <c r="L62" s="1"/>
    </row>
    <row r="63" spans="1:12" ht="18.75" customHeight="1" x14ac:dyDescent="0.3">
      <c r="A63" s="16" t="s">
        <v>512</v>
      </c>
      <c r="B63" s="17" t="s">
        <v>513</v>
      </c>
      <c r="C63" s="18">
        <v>90.07407407407409</v>
      </c>
      <c r="D63" s="12"/>
      <c r="G63" s="30"/>
      <c r="H63" s="1"/>
      <c r="I63" s="1"/>
      <c r="J63" s="30"/>
      <c r="K63" s="1"/>
      <c r="L63" s="1"/>
    </row>
    <row r="64" spans="1:12" ht="18.75" customHeight="1" x14ac:dyDescent="0.3">
      <c r="A64" s="16" t="s">
        <v>514</v>
      </c>
      <c r="B64" s="17" t="s">
        <v>515</v>
      </c>
      <c r="C64" s="18">
        <v>128.2010582010582</v>
      </c>
      <c r="D64" s="12"/>
      <c r="G64" s="30"/>
      <c r="H64" s="1"/>
      <c r="I64" s="1"/>
      <c r="J64" s="30"/>
      <c r="K64" s="1"/>
      <c r="L64" s="1"/>
    </row>
    <row r="65" spans="1:12" ht="18.75" customHeight="1" x14ac:dyDescent="0.3">
      <c r="G65" s="30"/>
      <c r="H65" s="1"/>
      <c r="I65" s="1"/>
      <c r="J65" s="30"/>
      <c r="K65" s="1"/>
      <c r="L65" s="1"/>
    </row>
    <row r="66" spans="1:12" ht="18.75" customHeight="1" x14ac:dyDescent="0.3">
      <c r="G66" s="30"/>
      <c r="J66" s="30"/>
    </row>
    <row r="67" spans="1:12" ht="18.75" customHeight="1" x14ac:dyDescent="0.3">
      <c r="A67" s="1" t="s">
        <v>165</v>
      </c>
      <c r="G67" s="30"/>
      <c r="J67" s="30"/>
    </row>
    <row r="68" spans="1:12" ht="18.75" customHeight="1" x14ac:dyDescent="0.3">
      <c r="G68" s="30"/>
      <c r="J68" s="30"/>
    </row>
    <row r="69" spans="1:12" ht="18.75" customHeight="1" x14ac:dyDescent="0.3">
      <c r="G69" s="30"/>
      <c r="J69" s="30"/>
    </row>
    <row r="70" spans="1:12" ht="18.75" customHeight="1" x14ac:dyDescent="0.3">
      <c r="G70" s="30"/>
      <c r="J70" s="30"/>
    </row>
    <row r="71" spans="1:12" ht="18.75" customHeight="1" x14ac:dyDescent="0.3">
      <c r="G71" s="30"/>
      <c r="J71" s="30"/>
    </row>
    <row r="72" spans="1:12" x14ac:dyDescent="0.3">
      <c r="G72" s="30"/>
      <c r="J72" s="30"/>
    </row>
    <row r="73" spans="1:12" x14ac:dyDescent="0.3">
      <c r="G73" s="30"/>
      <c r="J73" s="30"/>
    </row>
    <row r="74" spans="1:12" x14ac:dyDescent="0.3">
      <c r="G74" s="30"/>
      <c r="J74" s="30"/>
    </row>
    <row r="75" spans="1:12" x14ac:dyDescent="0.3">
      <c r="G75" s="30"/>
      <c r="J75" s="30"/>
    </row>
    <row r="76" spans="1:12" s="19" customFormat="1" x14ac:dyDescent="0.3">
      <c r="A76" s="1"/>
      <c r="B76" s="1"/>
      <c r="C76" s="1"/>
      <c r="D76" s="1"/>
      <c r="E76" s="1"/>
      <c r="F76" s="1"/>
      <c r="G76" s="30"/>
      <c r="J76" s="30"/>
    </row>
    <row r="77" spans="1:12" s="19" customFormat="1" x14ac:dyDescent="0.3">
      <c r="A77" s="1"/>
      <c r="B77" s="1"/>
      <c r="C77" s="1"/>
      <c r="D77" s="1"/>
      <c r="E77" s="1"/>
      <c r="F77" s="1"/>
      <c r="G77" s="30"/>
      <c r="J77" s="30"/>
    </row>
    <row r="78" spans="1:12" s="19" customFormat="1" x14ac:dyDescent="0.3">
      <c r="A78" s="1"/>
      <c r="B78" s="1"/>
      <c r="C78" s="1"/>
      <c r="D78" s="1"/>
      <c r="E78" s="1"/>
      <c r="F78" s="1"/>
      <c r="G78" s="30"/>
      <c r="J78" s="30"/>
    </row>
    <row r="79" spans="1:12" s="19" customFormat="1" x14ac:dyDescent="0.3">
      <c r="A79" s="1"/>
      <c r="B79" s="1"/>
      <c r="C79" s="1"/>
      <c r="D79" s="1"/>
      <c r="E79" s="1"/>
      <c r="F79" s="1"/>
      <c r="G79" s="30"/>
      <c r="J79" s="30"/>
    </row>
    <row r="80" spans="1:12" s="19" customFormat="1" x14ac:dyDescent="0.3">
      <c r="A80" s="1"/>
      <c r="B80" s="1"/>
      <c r="C80" s="1"/>
      <c r="D80" s="1"/>
      <c r="E80" s="1"/>
      <c r="F80" s="1"/>
      <c r="G80" s="30"/>
      <c r="J80" s="30"/>
    </row>
    <row r="81" spans="1:10" s="19" customFormat="1" x14ac:dyDescent="0.3">
      <c r="A81" s="1"/>
      <c r="B81" s="1"/>
      <c r="C81" s="1"/>
      <c r="D81" s="1"/>
      <c r="E81" s="1"/>
      <c r="F81" s="1"/>
      <c r="G81" s="30"/>
      <c r="J81" s="30"/>
    </row>
    <row r="82" spans="1:10" s="19" customFormat="1" x14ac:dyDescent="0.3">
      <c r="A82" s="1"/>
      <c r="B82" s="1"/>
      <c r="C82" s="1"/>
      <c r="D82" s="1"/>
      <c r="E82" s="1"/>
      <c r="F82" s="1"/>
      <c r="G82" s="30"/>
      <c r="J82" s="30"/>
    </row>
    <row r="83" spans="1:10" s="19" customFormat="1" x14ac:dyDescent="0.3">
      <c r="A83" s="1"/>
      <c r="B83" s="1"/>
      <c r="C83" s="1"/>
      <c r="D83" s="1"/>
      <c r="E83" s="1"/>
      <c r="F83" s="1"/>
      <c r="G83" s="30"/>
      <c r="J83" s="30"/>
    </row>
    <row r="84" spans="1:10" s="19" customFormat="1" x14ac:dyDescent="0.3">
      <c r="A84" s="1"/>
      <c r="B84" s="1"/>
      <c r="C84" s="1"/>
      <c r="D84" s="1"/>
      <c r="E84" s="1"/>
      <c r="F84" s="1"/>
      <c r="G84" s="30"/>
      <c r="J84" s="30"/>
    </row>
    <row r="85" spans="1:10" s="19" customFormat="1" x14ac:dyDescent="0.3">
      <c r="A85" s="1"/>
      <c r="B85" s="1"/>
      <c r="C85" s="1"/>
      <c r="D85" s="1"/>
      <c r="E85" s="1"/>
      <c r="F85" s="1"/>
      <c r="G85" s="30"/>
      <c r="J85" s="30"/>
    </row>
    <row r="86" spans="1:10" s="19" customFormat="1" x14ac:dyDescent="0.3">
      <c r="A86" s="1"/>
      <c r="B86" s="1"/>
      <c r="C86" s="1"/>
      <c r="D86" s="1"/>
      <c r="E86" s="1"/>
      <c r="F86" s="1"/>
      <c r="G86" s="30"/>
      <c r="J86" s="30"/>
    </row>
    <row r="87" spans="1:10" s="19" customFormat="1" x14ac:dyDescent="0.3">
      <c r="A87" s="1"/>
      <c r="B87" s="1"/>
      <c r="C87" s="1"/>
      <c r="D87" s="1"/>
      <c r="E87" s="1"/>
      <c r="F87" s="1"/>
      <c r="G87" s="30"/>
      <c r="J87" s="30"/>
    </row>
    <row r="88" spans="1:10" s="19" customFormat="1" x14ac:dyDescent="0.3">
      <c r="A88" s="1"/>
      <c r="B88" s="1"/>
      <c r="C88" s="1"/>
      <c r="D88" s="1"/>
      <c r="E88" s="1"/>
      <c r="F88" s="1"/>
      <c r="G88" s="30"/>
      <c r="J88" s="30"/>
    </row>
    <row r="89" spans="1:10" s="19" customFormat="1" x14ac:dyDescent="0.3">
      <c r="A89" s="1"/>
      <c r="B89" s="1"/>
      <c r="C89" s="1"/>
      <c r="D89" s="1"/>
      <c r="E89" s="1"/>
      <c r="F89" s="1"/>
      <c r="G89" s="30"/>
      <c r="J89" s="30"/>
    </row>
    <row r="90" spans="1:10" s="19" customFormat="1" x14ac:dyDescent="0.3">
      <c r="A90" s="1"/>
      <c r="B90" s="1"/>
      <c r="C90" s="1"/>
      <c r="D90" s="1"/>
      <c r="E90" s="1"/>
      <c r="F90" s="1"/>
      <c r="G90" s="30"/>
      <c r="J90" s="30"/>
    </row>
    <row r="91" spans="1:10" s="19" customFormat="1" x14ac:dyDescent="0.3">
      <c r="A91" s="1"/>
      <c r="B91" s="1"/>
      <c r="C91" s="1"/>
      <c r="D91" s="1"/>
      <c r="E91" s="1"/>
      <c r="F91" s="1"/>
      <c r="G91" s="30"/>
      <c r="J91" s="30"/>
    </row>
    <row r="92" spans="1:10" s="19" customFormat="1" x14ac:dyDescent="0.3">
      <c r="A92" s="1"/>
      <c r="B92" s="1"/>
      <c r="C92" s="1"/>
      <c r="D92" s="1"/>
      <c r="E92" s="1"/>
      <c r="F92" s="1"/>
      <c r="G92" s="30"/>
      <c r="J92" s="30"/>
    </row>
    <row r="93" spans="1:10" s="19" customFormat="1" x14ac:dyDescent="0.3">
      <c r="A93" s="1"/>
      <c r="B93" s="1"/>
      <c r="C93" s="1"/>
      <c r="D93" s="1"/>
      <c r="E93" s="1"/>
      <c r="F93" s="1"/>
      <c r="G93" s="30"/>
      <c r="J93" s="30"/>
    </row>
    <row r="94" spans="1:10" s="19" customFormat="1" x14ac:dyDescent="0.3">
      <c r="A94" s="1"/>
      <c r="B94" s="1"/>
      <c r="C94" s="1"/>
      <c r="D94" s="1"/>
      <c r="E94" s="1"/>
      <c r="F94" s="1"/>
      <c r="G94" s="30"/>
      <c r="J94" s="30"/>
    </row>
    <row r="95" spans="1:10" s="19" customFormat="1" x14ac:dyDescent="0.3">
      <c r="A95" s="1"/>
      <c r="B95" s="1"/>
      <c r="C95" s="1"/>
      <c r="D95" s="1"/>
      <c r="E95" s="1"/>
      <c r="F95" s="1"/>
      <c r="G95" s="30"/>
      <c r="J95" s="30"/>
    </row>
    <row r="96" spans="1:10" s="19" customFormat="1" x14ac:dyDescent="0.3">
      <c r="A96" s="1"/>
      <c r="B96" s="1"/>
      <c r="C96" s="1"/>
      <c r="D96" s="1"/>
      <c r="E96" s="1"/>
      <c r="F96" s="1"/>
      <c r="G96" s="30"/>
      <c r="J96" s="30"/>
    </row>
    <row r="97" spans="1:10" s="19" customFormat="1" x14ac:dyDescent="0.3">
      <c r="A97" s="1"/>
      <c r="B97" s="1"/>
      <c r="C97" s="1"/>
      <c r="D97" s="1"/>
      <c r="E97" s="1"/>
      <c r="F97" s="1"/>
      <c r="G97" s="30"/>
      <c r="J97" s="30"/>
    </row>
    <row r="98" spans="1:10" s="19" customFormat="1" x14ac:dyDescent="0.3">
      <c r="A98" s="1"/>
      <c r="B98" s="1"/>
      <c r="C98" s="1"/>
      <c r="D98" s="1"/>
      <c r="E98" s="1"/>
      <c r="F98" s="1"/>
      <c r="G98" s="30"/>
      <c r="J98" s="30"/>
    </row>
    <row r="99" spans="1:10" s="19" customFormat="1" x14ac:dyDescent="0.3">
      <c r="A99" s="1"/>
      <c r="B99" s="1"/>
      <c r="C99" s="1"/>
      <c r="D99" s="1"/>
      <c r="E99" s="1"/>
      <c r="F99" s="1"/>
      <c r="G99" s="30"/>
      <c r="J99" s="30"/>
    </row>
    <row r="100" spans="1:10" s="19" customFormat="1" x14ac:dyDescent="0.3">
      <c r="A100" s="1"/>
      <c r="B100" s="1"/>
      <c r="C100" s="1"/>
      <c r="D100" s="1"/>
      <c r="E100" s="1"/>
      <c r="F100" s="1"/>
      <c r="G100" s="30"/>
      <c r="J100" s="30"/>
    </row>
    <row r="101" spans="1:10" s="19" customFormat="1" x14ac:dyDescent="0.3">
      <c r="A101" s="1"/>
      <c r="B101" s="1"/>
      <c r="C101" s="1"/>
      <c r="D101" s="1"/>
      <c r="E101" s="1"/>
      <c r="F101" s="1"/>
      <c r="G101" s="30"/>
      <c r="J101" s="30"/>
    </row>
    <row r="102" spans="1:10" s="19" customFormat="1" x14ac:dyDescent="0.3">
      <c r="A102" s="1"/>
      <c r="B102" s="1"/>
      <c r="C102" s="1"/>
      <c r="D102" s="1"/>
      <c r="E102" s="1"/>
      <c r="F102" s="1"/>
      <c r="G102" s="30"/>
      <c r="J102" s="30"/>
    </row>
    <row r="103" spans="1:10" s="19" customFormat="1" x14ac:dyDescent="0.3">
      <c r="A103" s="1"/>
      <c r="B103" s="1"/>
      <c r="C103" s="1"/>
      <c r="D103" s="1"/>
      <c r="E103" s="1"/>
      <c r="F103" s="1"/>
      <c r="G103" s="30"/>
      <c r="J103" s="30"/>
    </row>
    <row r="104" spans="1:10" s="19" customFormat="1" x14ac:dyDescent="0.3">
      <c r="A104" s="1"/>
      <c r="B104" s="1"/>
      <c r="C104" s="1"/>
      <c r="D104" s="1"/>
      <c r="E104" s="1"/>
      <c r="F104" s="1"/>
      <c r="G104" s="30"/>
      <c r="J104" s="30"/>
    </row>
    <row r="105" spans="1:10" s="19" customFormat="1" x14ac:dyDescent="0.3">
      <c r="A105" s="1"/>
      <c r="B105" s="1"/>
      <c r="C105" s="1"/>
      <c r="D105" s="1"/>
      <c r="E105" s="1"/>
      <c r="F105" s="1"/>
      <c r="G105" s="30"/>
      <c r="J105" s="30"/>
    </row>
    <row r="106" spans="1:10" s="19" customFormat="1" x14ac:dyDescent="0.3">
      <c r="A106" s="1"/>
      <c r="B106" s="1"/>
      <c r="C106" s="1"/>
      <c r="D106" s="1"/>
      <c r="E106" s="1"/>
      <c r="F106" s="1"/>
      <c r="G106" s="30"/>
      <c r="J106" s="30"/>
    </row>
    <row r="107" spans="1:10" s="19" customFormat="1" x14ac:dyDescent="0.3">
      <c r="A107" s="1"/>
      <c r="B107" s="1"/>
      <c r="C107" s="1"/>
      <c r="D107" s="1"/>
      <c r="E107" s="1"/>
      <c r="F107" s="1"/>
      <c r="G107" s="30"/>
      <c r="J107" s="30"/>
    </row>
    <row r="108" spans="1:10" s="19" customFormat="1" x14ac:dyDescent="0.3">
      <c r="A108" s="1"/>
      <c r="B108" s="1"/>
      <c r="C108" s="1"/>
      <c r="D108" s="1"/>
      <c r="E108" s="1"/>
      <c r="F108" s="1"/>
      <c r="G108" s="30"/>
      <c r="J108" s="30"/>
    </row>
    <row r="109" spans="1:10" s="19" customFormat="1" x14ac:dyDescent="0.3">
      <c r="A109" s="1"/>
      <c r="B109" s="1"/>
      <c r="C109" s="1"/>
      <c r="D109" s="1"/>
      <c r="E109" s="1"/>
      <c r="F109" s="1"/>
      <c r="G109" s="30"/>
      <c r="J109" s="30"/>
    </row>
    <row r="110" spans="1:10" s="19" customFormat="1" x14ac:dyDescent="0.3">
      <c r="A110" s="1"/>
      <c r="B110" s="1"/>
      <c r="C110" s="1"/>
      <c r="D110" s="1"/>
      <c r="E110" s="1"/>
      <c r="F110" s="1"/>
      <c r="G110" s="30"/>
      <c r="J110" s="30"/>
    </row>
    <row r="111" spans="1:10" s="19" customFormat="1" x14ac:dyDescent="0.3">
      <c r="A111" s="1"/>
      <c r="B111" s="1"/>
      <c r="C111" s="1"/>
      <c r="D111" s="1"/>
      <c r="E111" s="1"/>
      <c r="F111" s="1"/>
      <c r="G111" s="30"/>
      <c r="J111" s="30"/>
    </row>
    <row r="112" spans="1:10" s="19" customFormat="1" x14ac:dyDescent="0.3">
      <c r="A112" s="1"/>
      <c r="B112" s="1"/>
      <c r="C112" s="1"/>
      <c r="D112" s="1"/>
      <c r="E112" s="1"/>
      <c r="F112" s="1"/>
      <c r="G112" s="30"/>
      <c r="J112" s="30"/>
    </row>
    <row r="113" spans="1:10" s="19" customFormat="1" x14ac:dyDescent="0.3">
      <c r="A113" s="1"/>
      <c r="B113" s="1"/>
      <c r="C113" s="1"/>
      <c r="D113" s="1"/>
      <c r="E113" s="1"/>
      <c r="F113" s="1"/>
      <c r="G113" s="30"/>
      <c r="J113" s="30"/>
    </row>
    <row r="114" spans="1:10" s="19" customFormat="1" x14ac:dyDescent="0.3">
      <c r="A114" s="1"/>
      <c r="B114" s="1"/>
      <c r="C114" s="1"/>
      <c r="D114" s="1"/>
      <c r="E114" s="1"/>
      <c r="F114" s="1"/>
      <c r="G114" s="30"/>
      <c r="J114" s="30"/>
    </row>
    <row r="115" spans="1:10" s="19" customFormat="1" x14ac:dyDescent="0.3">
      <c r="A115" s="1"/>
      <c r="B115" s="1"/>
      <c r="C115" s="1"/>
      <c r="D115" s="1"/>
      <c r="E115" s="1"/>
      <c r="F115" s="1"/>
      <c r="G115" s="30"/>
      <c r="J115" s="30"/>
    </row>
    <row r="116" spans="1:10" s="19" customFormat="1" x14ac:dyDescent="0.3">
      <c r="A116" s="1"/>
      <c r="B116" s="1"/>
      <c r="C116" s="1"/>
      <c r="D116" s="1"/>
      <c r="E116" s="1"/>
      <c r="F116" s="1"/>
      <c r="G116" s="30"/>
      <c r="J116" s="30"/>
    </row>
    <row r="117" spans="1:10" s="19" customFormat="1" x14ac:dyDescent="0.3">
      <c r="A117" s="1"/>
      <c r="B117" s="1"/>
      <c r="C117" s="1"/>
      <c r="D117" s="1"/>
      <c r="E117" s="1"/>
      <c r="F117" s="1"/>
      <c r="G117" s="30"/>
      <c r="J117" s="30"/>
    </row>
    <row r="118" spans="1:10" s="19" customFormat="1" x14ac:dyDescent="0.3">
      <c r="A118" s="1"/>
      <c r="B118" s="1"/>
      <c r="C118" s="1"/>
      <c r="D118" s="1"/>
      <c r="E118" s="1"/>
      <c r="F118" s="1"/>
      <c r="G118" s="30"/>
      <c r="J118" s="30"/>
    </row>
    <row r="119" spans="1:10" s="19" customFormat="1" x14ac:dyDescent="0.3">
      <c r="A119" s="1"/>
      <c r="B119" s="1"/>
      <c r="C119" s="1"/>
      <c r="D119" s="1"/>
      <c r="E119" s="1"/>
      <c r="F119" s="1"/>
      <c r="G119" s="30"/>
      <c r="J119" s="30"/>
    </row>
    <row r="120" spans="1:10" s="19" customFormat="1" x14ac:dyDescent="0.3">
      <c r="A120" s="1"/>
      <c r="B120" s="1"/>
      <c r="C120" s="1"/>
      <c r="D120" s="1"/>
      <c r="E120" s="1"/>
      <c r="F120" s="1"/>
      <c r="G120" s="30"/>
      <c r="J120" s="30"/>
    </row>
    <row r="121" spans="1:10" s="19" customFormat="1" x14ac:dyDescent="0.3">
      <c r="A121" s="1"/>
      <c r="B121" s="1"/>
      <c r="C121" s="1"/>
      <c r="D121" s="1"/>
      <c r="E121" s="1"/>
      <c r="F121" s="1"/>
      <c r="G121" s="30"/>
      <c r="J121" s="30"/>
    </row>
    <row r="122" spans="1:10" s="19" customFormat="1" x14ac:dyDescent="0.3">
      <c r="A122" s="1"/>
      <c r="B122" s="1"/>
      <c r="C122" s="1"/>
      <c r="D122" s="1"/>
      <c r="E122" s="1"/>
      <c r="F122" s="1"/>
      <c r="G122" s="30"/>
      <c r="J122" s="30"/>
    </row>
    <row r="123" spans="1:10" s="19" customFormat="1" x14ac:dyDescent="0.3">
      <c r="A123" s="1"/>
      <c r="B123" s="1"/>
      <c r="C123" s="1"/>
      <c r="D123" s="1"/>
      <c r="E123" s="1"/>
      <c r="F123" s="1"/>
      <c r="G123" s="30"/>
      <c r="J123" s="30"/>
    </row>
    <row r="124" spans="1:10" s="19" customFormat="1" x14ac:dyDescent="0.3">
      <c r="A124" s="1"/>
      <c r="B124" s="1"/>
      <c r="C124" s="1"/>
      <c r="D124" s="1"/>
      <c r="E124" s="1"/>
      <c r="F124" s="1"/>
      <c r="G124" s="30"/>
      <c r="J124" s="30"/>
    </row>
  </sheetData>
  <mergeCells count="7">
    <mergeCell ref="A46:B46"/>
    <mergeCell ref="A1:F1"/>
    <mergeCell ref="H1:I1"/>
    <mergeCell ref="K1:L1"/>
    <mergeCell ref="A5:F5"/>
    <mergeCell ref="A28:B28"/>
    <mergeCell ref="A37:B37"/>
  </mergeCells>
  <hyperlinks>
    <hyperlink ref="H1:I1" location="'Options et Consos WF-C5x90'!A1" display="Options RIPS A4" xr:uid="{B2B83ADC-73FC-46AC-8781-9ACD55E3234E}"/>
    <hyperlink ref="K1:L1" location="'Tarif Top Partners OP'!A1" display="&lt; Retour Sommaire" xr:uid="{5672B94D-6103-495A-9FCC-06861A7A80CB}"/>
  </hyperlink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38D611-530F-441B-B0C2-27E6218BA4A0}">
  <sheetPr>
    <tabColor theme="9" tint="0.79998168889431442"/>
  </sheetPr>
  <dimension ref="A1:L124"/>
  <sheetViews>
    <sheetView showGridLines="0" zoomScale="85" zoomScaleNormal="85" workbookViewId="0">
      <selection sqref="A1:F1"/>
    </sheetView>
  </sheetViews>
  <sheetFormatPr baseColWidth="10" defaultColWidth="11.44140625" defaultRowHeight="15.6" x14ac:dyDescent="0.3"/>
  <cols>
    <col min="1" max="1" width="19.88671875" style="1" customWidth="1"/>
    <col min="2" max="2" width="75" style="1" bestFit="1" customWidth="1"/>
    <col min="3" max="6" width="19.33203125" style="1" customWidth="1"/>
    <col min="7" max="7" width="4.88671875" style="1" customWidth="1"/>
    <col min="8" max="9" width="19.33203125" style="19" customWidth="1"/>
    <col min="10" max="10" width="4.88671875" style="1" customWidth="1"/>
    <col min="11" max="12" width="19.33203125" style="19" customWidth="1"/>
    <col min="13" max="16384" width="11.44140625" style="1"/>
  </cols>
  <sheetData>
    <row r="1" spans="1:12" ht="67.5" customHeight="1" x14ac:dyDescent="0.3">
      <c r="A1" s="76" t="s">
        <v>33</v>
      </c>
      <c r="B1" s="77"/>
      <c r="C1" s="77"/>
      <c r="D1" s="77"/>
      <c r="E1" s="77"/>
      <c r="F1" s="78"/>
      <c r="G1" s="19"/>
      <c r="H1" s="71" t="s">
        <v>483</v>
      </c>
      <c r="I1" s="72"/>
      <c r="J1" s="19"/>
      <c r="K1" s="71" t="s">
        <v>35</v>
      </c>
      <c r="L1" s="72"/>
    </row>
    <row r="2" spans="1:12" ht="18.75" customHeight="1" x14ac:dyDescent="0.3"/>
    <row r="3" spans="1:12" ht="18.75" customHeight="1" x14ac:dyDescent="0.3"/>
    <row r="4" spans="1:12" ht="18.75" customHeight="1" x14ac:dyDescent="0.3"/>
    <row r="5" spans="1:12" ht="25.8" x14ac:dyDescent="0.3">
      <c r="A5" s="99" t="s">
        <v>516</v>
      </c>
      <c r="B5" s="100"/>
      <c r="C5" s="100"/>
      <c r="D5" s="100"/>
      <c r="E5" s="100"/>
      <c r="F5" s="101"/>
      <c r="G5" s="19"/>
      <c r="J5" s="19"/>
    </row>
    <row r="6" spans="1:12" ht="18.75" customHeight="1" x14ac:dyDescent="0.3"/>
    <row r="7" spans="1:12" s="19" customFormat="1" ht="18.75" customHeight="1" x14ac:dyDescent="0.3">
      <c r="A7" s="2" t="s">
        <v>485</v>
      </c>
      <c r="B7" s="1"/>
      <c r="C7" s="1"/>
      <c r="D7" s="1"/>
      <c r="E7" s="1"/>
      <c r="F7" s="1"/>
      <c r="G7" s="1"/>
      <c r="J7" s="1"/>
    </row>
    <row r="8" spans="1:12" s="19" customFormat="1" ht="18.75" customHeight="1" x14ac:dyDescent="0.3">
      <c r="A8" s="1"/>
      <c r="B8" s="1"/>
      <c r="C8" s="1"/>
      <c r="D8" s="1"/>
      <c r="E8" s="1"/>
      <c r="F8" s="1"/>
      <c r="G8" s="1"/>
      <c r="J8" s="1"/>
    </row>
    <row r="9" spans="1:12" ht="41.25" customHeight="1" x14ac:dyDescent="0.3">
      <c r="A9" s="3" t="s">
        <v>38</v>
      </c>
      <c r="B9" s="4" t="s">
        <v>39</v>
      </c>
      <c r="C9" s="5" t="s">
        <v>40</v>
      </c>
      <c r="G9" s="30"/>
      <c r="J9" s="30"/>
    </row>
    <row r="10" spans="1:12" ht="18.75" customHeight="1" x14ac:dyDescent="0.3">
      <c r="A10" s="16" t="s">
        <v>517</v>
      </c>
      <c r="B10" s="17" t="s">
        <v>518</v>
      </c>
      <c r="C10" s="18">
        <v>237.46031746031744</v>
      </c>
    </row>
    <row r="11" spans="1:12" ht="18.75" customHeight="1" x14ac:dyDescent="0.3">
      <c r="A11" s="9"/>
      <c r="C11" s="20"/>
    </row>
    <row r="12" spans="1:12" ht="18.75" customHeight="1" x14ac:dyDescent="0.3">
      <c r="A12" s="9"/>
      <c r="C12" s="20"/>
    </row>
    <row r="13" spans="1:12" ht="18.75" customHeight="1" x14ac:dyDescent="0.3"/>
    <row r="14" spans="1:12" s="19" customFormat="1" ht="18.75" customHeight="1" x14ac:dyDescent="0.3">
      <c r="A14" s="2" t="s">
        <v>488</v>
      </c>
      <c r="B14" s="1"/>
      <c r="C14" s="1"/>
      <c r="D14" s="1"/>
      <c r="E14" s="1"/>
      <c r="F14" s="1"/>
      <c r="G14" s="1"/>
      <c r="J14" s="1"/>
    </row>
    <row r="15" spans="1:12" s="19" customFormat="1" ht="18.75" customHeight="1" x14ac:dyDescent="0.3">
      <c r="A15" s="1"/>
      <c r="B15" s="1"/>
      <c r="C15" s="1"/>
      <c r="D15" s="1"/>
      <c r="E15" s="1"/>
      <c r="F15" s="1"/>
      <c r="G15" s="1"/>
      <c r="J15" s="1"/>
    </row>
    <row r="16" spans="1:12" ht="41.25" customHeight="1" x14ac:dyDescent="0.3">
      <c r="A16" s="3" t="s">
        <v>38</v>
      </c>
      <c r="B16" s="4" t="s">
        <v>39</v>
      </c>
      <c r="C16" s="5" t="s">
        <v>40</v>
      </c>
      <c r="G16" s="30"/>
      <c r="J16" s="30"/>
    </row>
    <row r="17" spans="1:12" ht="18.75" customHeight="1" x14ac:dyDescent="0.3">
      <c r="A17" s="16" t="s">
        <v>517</v>
      </c>
      <c r="B17" s="17" t="s">
        <v>518</v>
      </c>
      <c r="C17" s="18">
        <v>190.44791666666666</v>
      </c>
    </row>
    <row r="18" spans="1:12" ht="18.75" customHeight="1" x14ac:dyDescent="0.3">
      <c r="A18" s="13" t="s">
        <v>489</v>
      </c>
      <c r="B18" s="14"/>
      <c r="C18" s="15"/>
    </row>
    <row r="19" spans="1:12" s="19" customFormat="1" ht="18.75" customHeight="1" x14ac:dyDescent="0.3">
      <c r="A19" s="14"/>
      <c r="B19" s="14"/>
      <c r="C19" s="15"/>
      <c r="D19" s="15"/>
      <c r="E19" s="15"/>
      <c r="F19" s="1"/>
      <c r="G19" s="1"/>
      <c r="J19" s="1"/>
    </row>
    <row r="20" spans="1:12" s="19" customFormat="1" ht="18.75" customHeight="1" x14ac:dyDescent="0.3">
      <c r="A20" s="1"/>
      <c r="B20" s="1"/>
      <c r="C20" s="1"/>
      <c r="D20" s="1"/>
      <c r="E20" s="1"/>
      <c r="F20" s="1"/>
      <c r="G20" s="1"/>
      <c r="J20" s="1"/>
    </row>
    <row r="21" spans="1:12" s="19" customFormat="1" ht="18.75" customHeight="1" x14ac:dyDescent="0.3">
      <c r="A21" s="2" t="s">
        <v>490</v>
      </c>
      <c r="B21" s="1"/>
      <c r="C21" s="1"/>
      <c r="D21" s="1"/>
      <c r="E21" s="1"/>
      <c r="F21" s="1"/>
      <c r="G21" s="1"/>
      <c r="J21" s="1"/>
    </row>
    <row r="22" spans="1:12" s="19" customFormat="1" ht="18.75" customHeight="1" x14ac:dyDescent="0.3">
      <c r="A22" s="14"/>
      <c r="B22" s="14"/>
      <c r="C22" s="15"/>
      <c r="D22" s="1"/>
      <c r="E22" s="1"/>
      <c r="F22" s="1"/>
      <c r="G22" s="30"/>
      <c r="J22" s="30"/>
    </row>
    <row r="23" spans="1:12" s="19" customFormat="1" ht="41.25" customHeight="1" x14ac:dyDescent="0.3">
      <c r="A23" s="3" t="s">
        <v>38</v>
      </c>
      <c r="B23" s="4" t="s">
        <v>39</v>
      </c>
      <c r="C23" s="5" t="s">
        <v>40</v>
      </c>
      <c r="D23" s="1"/>
      <c r="E23" s="5" t="s">
        <v>46</v>
      </c>
      <c r="F23" s="5" t="s">
        <v>47</v>
      </c>
      <c r="G23" s="30"/>
      <c r="J23" s="30"/>
    </row>
    <row r="24" spans="1:12" s="19" customFormat="1" ht="18.75" customHeight="1" x14ac:dyDescent="0.3">
      <c r="A24" s="16" t="s">
        <v>491</v>
      </c>
      <c r="B24" s="17" t="s">
        <v>492</v>
      </c>
      <c r="C24" s="18">
        <v>42.72</v>
      </c>
      <c r="D24" s="1"/>
      <c r="E24" s="26">
        <f>C24/3000</f>
        <v>1.4239999999999999E-2</v>
      </c>
      <c r="F24" s="27"/>
      <c r="G24" s="30"/>
      <c r="J24" s="30"/>
    </row>
    <row r="25" spans="1:12" s="19" customFormat="1" ht="18.75" customHeight="1" x14ac:dyDescent="0.3">
      <c r="A25" s="16" t="s">
        <v>493</v>
      </c>
      <c r="B25" s="17" t="s">
        <v>494</v>
      </c>
      <c r="C25" s="18">
        <v>50.952380952380956</v>
      </c>
      <c r="D25" s="1"/>
      <c r="E25" s="27"/>
      <c r="F25" s="27"/>
      <c r="G25" s="30"/>
      <c r="J25" s="30"/>
    </row>
    <row r="26" spans="1:12" ht="18.75" customHeight="1" x14ac:dyDescent="0.3">
      <c r="A26" s="16" t="s">
        <v>495</v>
      </c>
      <c r="B26" s="17" t="s">
        <v>496</v>
      </c>
      <c r="C26" s="18">
        <v>50.952380952380956</v>
      </c>
      <c r="E26" s="27"/>
      <c r="F26" s="27"/>
      <c r="G26" s="30"/>
      <c r="J26" s="30"/>
    </row>
    <row r="27" spans="1:12" ht="18.75" customHeight="1" x14ac:dyDescent="0.3">
      <c r="A27" s="16" t="s">
        <v>497</v>
      </c>
      <c r="B27" s="17" t="s">
        <v>498</v>
      </c>
      <c r="C27" s="18">
        <v>50.952380952380956</v>
      </c>
      <c r="E27" s="27"/>
      <c r="F27" s="27">
        <f>((C25/3000)*3)+E24</f>
        <v>6.519238095238096E-2</v>
      </c>
      <c r="G27" s="30"/>
      <c r="J27" s="30"/>
    </row>
    <row r="28" spans="1:12" ht="18.75" customHeight="1" x14ac:dyDescent="0.3">
      <c r="A28" s="75" t="s">
        <v>44</v>
      </c>
      <c r="B28" s="75"/>
      <c r="C28" s="25">
        <f>SUM(C23:C27)</f>
        <v>195.57714285714289</v>
      </c>
      <c r="G28" s="30"/>
      <c r="H28" s="1"/>
      <c r="I28" s="1"/>
      <c r="J28" s="30"/>
      <c r="K28" s="1"/>
      <c r="L28" s="1"/>
    </row>
    <row r="29" spans="1:12" ht="18.75" customHeight="1" x14ac:dyDescent="0.3">
      <c r="G29" s="30"/>
      <c r="H29" s="1"/>
      <c r="I29" s="1"/>
      <c r="J29" s="30"/>
      <c r="K29" s="1"/>
      <c r="L29" s="1"/>
    </row>
    <row r="30" spans="1:12" ht="18.75" customHeight="1" x14ac:dyDescent="0.3">
      <c r="A30" s="2" t="s">
        <v>371</v>
      </c>
      <c r="G30" s="30"/>
      <c r="J30" s="30"/>
    </row>
    <row r="31" spans="1:12" ht="18.75" customHeight="1" x14ac:dyDescent="0.3">
      <c r="A31" s="14"/>
      <c r="B31" s="14"/>
      <c r="C31" s="15"/>
      <c r="G31" s="30"/>
      <c r="J31" s="30"/>
    </row>
    <row r="32" spans="1:12" ht="41.25" customHeight="1" x14ac:dyDescent="0.3">
      <c r="A32" s="3" t="s">
        <v>38</v>
      </c>
      <c r="B32" s="4" t="s">
        <v>39</v>
      </c>
      <c r="C32" s="5" t="s">
        <v>40</v>
      </c>
      <c r="E32" s="5" t="s">
        <v>46</v>
      </c>
      <c r="F32" s="5" t="s">
        <v>47</v>
      </c>
      <c r="G32" s="30"/>
      <c r="J32" s="30"/>
    </row>
    <row r="33" spans="1:12" ht="18.75" customHeight="1" x14ac:dyDescent="0.3">
      <c r="A33" s="16" t="s">
        <v>499</v>
      </c>
      <c r="B33" s="17" t="s">
        <v>500</v>
      </c>
      <c r="C33" s="18">
        <v>56.68783068783069</v>
      </c>
      <c r="E33" s="26">
        <f>C33/5000</f>
        <v>1.1337566137566138E-2</v>
      </c>
      <c r="F33" s="27"/>
      <c r="G33" s="30"/>
      <c r="J33" s="30"/>
    </row>
    <row r="34" spans="1:12" ht="18.75" customHeight="1" x14ac:dyDescent="0.3">
      <c r="A34" s="16" t="s">
        <v>501</v>
      </c>
      <c r="B34" s="17" t="s">
        <v>502</v>
      </c>
      <c r="C34" s="18">
        <v>70.719576719576722</v>
      </c>
      <c r="E34" s="27"/>
      <c r="F34" s="27"/>
      <c r="G34" s="30"/>
      <c r="J34" s="30"/>
    </row>
    <row r="35" spans="1:12" ht="18.75" customHeight="1" x14ac:dyDescent="0.3">
      <c r="A35" s="16" t="s">
        <v>503</v>
      </c>
      <c r="B35" s="17" t="s">
        <v>504</v>
      </c>
      <c r="C35" s="18">
        <v>70.719576719576722</v>
      </c>
      <c r="E35" s="27"/>
      <c r="F35" s="27"/>
      <c r="G35" s="30"/>
      <c r="J35" s="30"/>
    </row>
    <row r="36" spans="1:12" ht="18.75" customHeight="1" x14ac:dyDescent="0.3">
      <c r="A36" s="16" t="s">
        <v>505</v>
      </c>
      <c r="B36" s="17" t="s">
        <v>506</v>
      </c>
      <c r="C36" s="18">
        <v>70.719576719576722</v>
      </c>
      <c r="E36" s="27"/>
      <c r="F36" s="27">
        <f>((C34/5000)*3)+E33</f>
        <v>5.3769312169312168E-2</v>
      </c>
      <c r="G36" s="30"/>
      <c r="J36" s="30"/>
    </row>
    <row r="37" spans="1:12" ht="18.75" customHeight="1" x14ac:dyDescent="0.3">
      <c r="A37" s="75" t="s">
        <v>44</v>
      </c>
      <c r="B37" s="75"/>
      <c r="C37" s="25">
        <f>SUM(C32:C36)</f>
        <v>268.84656084656086</v>
      </c>
      <c r="G37" s="30"/>
      <c r="J37" s="30"/>
    </row>
    <row r="38" spans="1:12" ht="18.75" customHeight="1" x14ac:dyDescent="0.3">
      <c r="G38" s="30"/>
      <c r="H38" s="1"/>
      <c r="I38" s="1"/>
      <c r="J38" s="30"/>
      <c r="K38" s="1"/>
      <c r="L38" s="1"/>
    </row>
    <row r="39" spans="1:12" ht="18.75" customHeight="1" x14ac:dyDescent="0.3">
      <c r="A39" s="2" t="s">
        <v>507</v>
      </c>
      <c r="G39" s="30"/>
      <c r="J39" s="30"/>
    </row>
    <row r="40" spans="1:12" ht="18.75" customHeight="1" x14ac:dyDescent="0.3">
      <c r="A40" s="14"/>
      <c r="B40" s="14"/>
      <c r="C40" s="15"/>
      <c r="G40" s="30"/>
      <c r="J40" s="30"/>
    </row>
    <row r="41" spans="1:12" ht="41.25" customHeight="1" x14ac:dyDescent="0.3">
      <c r="A41" s="3" t="s">
        <v>38</v>
      </c>
      <c r="B41" s="4" t="s">
        <v>39</v>
      </c>
      <c r="C41" s="5" t="s">
        <v>40</v>
      </c>
      <c r="E41" s="5" t="s">
        <v>46</v>
      </c>
      <c r="F41" s="5" t="s">
        <v>47</v>
      </c>
      <c r="G41" s="30"/>
      <c r="J41" s="30"/>
    </row>
    <row r="42" spans="1:12" ht="18.75" customHeight="1" x14ac:dyDescent="0.3">
      <c r="A42" s="16" t="s">
        <v>508</v>
      </c>
      <c r="B42" s="17" t="s">
        <v>509</v>
      </c>
      <c r="C42" s="18">
        <v>109.13227513227515</v>
      </c>
      <c r="E42" s="26">
        <f>C42/10000</f>
        <v>1.0913227513227515E-2</v>
      </c>
      <c r="F42" s="27"/>
      <c r="G42" s="30"/>
      <c r="J42" s="30"/>
    </row>
    <row r="43" spans="1:12" ht="18.75" customHeight="1" x14ac:dyDescent="0.3">
      <c r="A43" s="16" t="s">
        <v>501</v>
      </c>
      <c r="B43" s="17" t="s">
        <v>502</v>
      </c>
      <c r="C43" s="18">
        <v>70.719576719576722</v>
      </c>
      <c r="E43" s="27"/>
      <c r="F43" s="27"/>
      <c r="G43" s="30"/>
      <c r="J43" s="30"/>
    </row>
    <row r="44" spans="1:12" ht="18.75" customHeight="1" x14ac:dyDescent="0.3">
      <c r="A44" s="16" t="s">
        <v>503</v>
      </c>
      <c r="B44" s="17" t="s">
        <v>504</v>
      </c>
      <c r="C44" s="18">
        <v>70.719576719576722</v>
      </c>
      <c r="E44" s="27"/>
      <c r="F44" s="27"/>
      <c r="G44" s="30"/>
      <c r="J44" s="30"/>
    </row>
    <row r="45" spans="1:12" ht="18.75" customHeight="1" x14ac:dyDescent="0.3">
      <c r="A45" s="16" t="s">
        <v>505</v>
      </c>
      <c r="B45" s="17" t="s">
        <v>506</v>
      </c>
      <c r="C45" s="18">
        <v>70.719576719576722</v>
      </c>
      <c r="E45" s="27"/>
      <c r="F45" s="27">
        <f>((C43/5000)*3)+E42</f>
        <v>5.3344973544973542E-2</v>
      </c>
      <c r="G45" s="30"/>
      <c r="J45" s="30"/>
    </row>
    <row r="46" spans="1:12" ht="18.75" customHeight="1" x14ac:dyDescent="0.3">
      <c r="A46" s="75" t="s">
        <v>44</v>
      </c>
      <c r="B46" s="75"/>
      <c r="C46" s="25">
        <f>SUM(C41:C45)</f>
        <v>321.29100529100532</v>
      </c>
      <c r="G46" s="30"/>
      <c r="J46" s="30"/>
    </row>
    <row r="47" spans="1:12" ht="18.75" customHeight="1" x14ac:dyDescent="0.3">
      <c r="A47" s="13"/>
      <c r="G47" s="30"/>
      <c r="J47" s="30"/>
    </row>
    <row r="48" spans="1:12" ht="18.75" customHeight="1" x14ac:dyDescent="0.3">
      <c r="A48" s="13"/>
      <c r="G48" s="30"/>
      <c r="H48" s="1"/>
      <c r="I48" s="1"/>
      <c r="J48" s="30"/>
      <c r="K48" s="1"/>
      <c r="L48" s="1"/>
    </row>
    <row r="49" spans="1:12" ht="18.75" customHeight="1" x14ac:dyDescent="0.3">
      <c r="G49" s="30"/>
      <c r="H49" s="1"/>
      <c r="I49" s="1"/>
      <c r="J49" s="30"/>
      <c r="K49" s="1"/>
      <c r="L49" s="1"/>
    </row>
    <row r="50" spans="1:12" ht="18.75" customHeight="1" x14ac:dyDescent="0.3">
      <c r="G50" s="30"/>
      <c r="H50" s="1"/>
      <c r="I50" s="1"/>
      <c r="J50" s="30"/>
      <c r="K50" s="1"/>
      <c r="L50" s="1"/>
    </row>
    <row r="51" spans="1:12" ht="18.75" customHeight="1" x14ac:dyDescent="0.3">
      <c r="G51" s="30"/>
      <c r="H51" s="1"/>
      <c r="I51" s="1"/>
      <c r="J51" s="30"/>
      <c r="K51" s="1"/>
      <c r="L51" s="1"/>
    </row>
    <row r="52" spans="1:12" ht="18.75" customHeight="1" x14ac:dyDescent="0.3">
      <c r="G52" s="30"/>
      <c r="H52" s="1"/>
      <c r="I52" s="1"/>
      <c r="J52" s="30"/>
      <c r="K52" s="1"/>
      <c r="L52" s="1"/>
    </row>
    <row r="53" spans="1:12" ht="18.75" customHeight="1" x14ac:dyDescent="0.3">
      <c r="G53" s="30"/>
      <c r="H53" s="1"/>
      <c r="I53" s="1"/>
      <c r="J53" s="30"/>
      <c r="K53" s="1"/>
      <c r="L53" s="1"/>
    </row>
    <row r="54" spans="1:12" ht="18.75" customHeight="1" x14ac:dyDescent="0.3">
      <c r="G54" s="30"/>
      <c r="H54" s="1"/>
      <c r="I54" s="1"/>
      <c r="J54" s="30"/>
      <c r="K54" s="1"/>
      <c r="L54" s="1"/>
    </row>
    <row r="55" spans="1:12" ht="18.75" customHeight="1" x14ac:dyDescent="0.3">
      <c r="G55" s="30"/>
      <c r="H55" s="1"/>
      <c r="I55" s="1"/>
      <c r="J55" s="30"/>
      <c r="K55" s="1"/>
      <c r="L55" s="1"/>
    </row>
    <row r="56" spans="1:12" ht="18.75" customHeight="1" x14ac:dyDescent="0.3">
      <c r="G56" s="30"/>
      <c r="H56" s="1"/>
      <c r="I56" s="1"/>
      <c r="J56" s="30"/>
      <c r="K56" s="1"/>
      <c r="L56" s="1"/>
    </row>
    <row r="57" spans="1:12" ht="18.75" customHeight="1" x14ac:dyDescent="0.3">
      <c r="G57" s="30"/>
      <c r="H57" s="1"/>
      <c r="I57" s="1"/>
      <c r="J57" s="30"/>
      <c r="K57" s="1"/>
      <c r="L57" s="1"/>
    </row>
    <row r="58" spans="1:12" ht="18.75" customHeight="1" x14ac:dyDescent="0.3">
      <c r="G58" s="30"/>
      <c r="H58" s="1"/>
      <c r="I58" s="1"/>
      <c r="J58" s="30"/>
      <c r="K58" s="1"/>
      <c r="L58" s="1"/>
    </row>
    <row r="59" spans="1:12" ht="18.75" customHeight="1" x14ac:dyDescent="0.3">
      <c r="A59" s="2" t="s">
        <v>56</v>
      </c>
      <c r="B59" s="14"/>
      <c r="C59" s="15"/>
      <c r="D59" s="12"/>
      <c r="G59" s="30"/>
      <c r="H59" s="1"/>
      <c r="I59" s="1"/>
      <c r="J59" s="30"/>
      <c r="K59" s="1"/>
      <c r="L59" s="1"/>
    </row>
    <row r="60" spans="1:12" ht="18.75" customHeight="1" x14ac:dyDescent="0.3">
      <c r="A60" s="14"/>
      <c r="B60" s="14"/>
      <c r="C60" s="15"/>
      <c r="D60" s="12"/>
      <c r="G60" s="30"/>
      <c r="H60" s="12"/>
      <c r="I60" s="1"/>
      <c r="J60" s="30"/>
      <c r="K60" s="12"/>
      <c r="L60" s="1"/>
    </row>
    <row r="61" spans="1:12" ht="41.25" customHeight="1" x14ac:dyDescent="0.3">
      <c r="A61" s="3" t="s">
        <v>38</v>
      </c>
      <c r="B61" s="4" t="s">
        <v>39</v>
      </c>
      <c r="C61" s="5" t="s">
        <v>40</v>
      </c>
      <c r="D61" s="12"/>
      <c r="G61" s="30"/>
      <c r="I61" s="1"/>
      <c r="J61" s="30"/>
      <c r="L61" s="1"/>
    </row>
    <row r="62" spans="1:12" ht="18.75" customHeight="1" x14ac:dyDescent="0.3">
      <c r="A62" s="16" t="s">
        <v>510</v>
      </c>
      <c r="B62" s="17" t="s">
        <v>519</v>
      </c>
      <c r="C62" s="18">
        <v>55.703703703703709</v>
      </c>
      <c r="D62" s="12"/>
      <c r="G62" s="30"/>
      <c r="I62" s="1"/>
      <c r="J62" s="30"/>
      <c r="L62" s="1"/>
    </row>
    <row r="63" spans="1:12" ht="18.75" customHeight="1" x14ac:dyDescent="0.3">
      <c r="A63" s="16" t="s">
        <v>512</v>
      </c>
      <c r="B63" s="17" t="s">
        <v>520</v>
      </c>
      <c r="C63" s="18">
        <v>90.07407407407409</v>
      </c>
      <c r="D63" s="12"/>
      <c r="G63" s="30"/>
      <c r="H63" s="1"/>
      <c r="I63" s="1"/>
      <c r="J63" s="30"/>
      <c r="K63" s="1"/>
      <c r="L63" s="1"/>
    </row>
    <row r="64" spans="1:12" ht="18.75" customHeight="1" x14ac:dyDescent="0.3">
      <c r="A64" s="16" t="s">
        <v>514</v>
      </c>
      <c r="B64" s="17" t="s">
        <v>521</v>
      </c>
      <c r="C64" s="18">
        <v>128.2010582010582</v>
      </c>
      <c r="D64" s="12"/>
      <c r="G64" s="30"/>
      <c r="H64" s="1"/>
      <c r="I64" s="1"/>
      <c r="J64" s="30"/>
      <c r="K64" s="1"/>
      <c r="L64" s="1"/>
    </row>
    <row r="65" spans="1:12" ht="18.75" customHeight="1" x14ac:dyDescent="0.3">
      <c r="G65" s="30"/>
      <c r="H65" s="1"/>
      <c r="I65" s="1"/>
      <c r="J65" s="30"/>
      <c r="K65" s="1"/>
      <c r="L65" s="1"/>
    </row>
    <row r="66" spans="1:12" ht="18.75" customHeight="1" x14ac:dyDescent="0.3">
      <c r="G66" s="30"/>
      <c r="J66" s="30"/>
    </row>
    <row r="67" spans="1:12" ht="18.75" customHeight="1" x14ac:dyDescent="0.3">
      <c r="A67" s="1" t="s">
        <v>165</v>
      </c>
      <c r="G67" s="30"/>
      <c r="J67" s="30"/>
    </row>
    <row r="68" spans="1:12" ht="18.75" customHeight="1" x14ac:dyDescent="0.3">
      <c r="G68" s="30"/>
      <c r="J68" s="30"/>
    </row>
    <row r="69" spans="1:12" ht="18.75" customHeight="1" x14ac:dyDescent="0.3">
      <c r="G69" s="30"/>
      <c r="J69" s="30"/>
    </row>
    <row r="70" spans="1:12" ht="18.75" customHeight="1" x14ac:dyDescent="0.3">
      <c r="G70" s="30"/>
      <c r="J70" s="30"/>
    </row>
    <row r="71" spans="1:12" ht="18.75" customHeight="1" x14ac:dyDescent="0.3">
      <c r="G71" s="30"/>
      <c r="J71" s="30"/>
    </row>
    <row r="72" spans="1:12" x14ac:dyDescent="0.3">
      <c r="G72" s="30"/>
      <c r="J72" s="30"/>
    </row>
    <row r="73" spans="1:12" x14ac:dyDescent="0.3">
      <c r="G73" s="30"/>
      <c r="J73" s="30"/>
    </row>
    <row r="74" spans="1:12" x14ac:dyDescent="0.3">
      <c r="G74" s="30"/>
      <c r="J74" s="30"/>
    </row>
    <row r="75" spans="1:12" x14ac:dyDescent="0.3">
      <c r="G75" s="30"/>
      <c r="J75" s="30"/>
    </row>
    <row r="76" spans="1:12" s="19" customFormat="1" x14ac:dyDescent="0.3">
      <c r="A76" s="1"/>
      <c r="B76" s="1"/>
      <c r="C76" s="1"/>
      <c r="D76" s="1"/>
      <c r="E76" s="1"/>
      <c r="F76" s="1"/>
      <c r="G76" s="30"/>
      <c r="J76" s="30"/>
    </row>
    <row r="77" spans="1:12" s="19" customFormat="1" x14ac:dyDescent="0.3">
      <c r="A77" s="1"/>
      <c r="B77" s="1"/>
      <c r="C77" s="1"/>
      <c r="D77" s="1"/>
      <c r="E77" s="1"/>
      <c r="F77" s="1"/>
      <c r="G77" s="30"/>
      <c r="J77" s="30"/>
    </row>
    <row r="78" spans="1:12" s="19" customFormat="1" x14ac:dyDescent="0.3">
      <c r="A78" s="1"/>
      <c r="B78" s="1"/>
      <c r="C78" s="1"/>
      <c r="D78" s="1"/>
      <c r="E78" s="1"/>
      <c r="F78" s="1"/>
      <c r="G78" s="30"/>
      <c r="J78" s="30"/>
    </row>
    <row r="79" spans="1:12" s="19" customFormat="1" x14ac:dyDescent="0.3">
      <c r="A79" s="1"/>
      <c r="B79" s="1"/>
      <c r="C79" s="1"/>
      <c r="D79" s="1"/>
      <c r="E79" s="1"/>
      <c r="F79" s="1"/>
      <c r="G79" s="30"/>
      <c r="J79" s="30"/>
    </row>
    <row r="80" spans="1:12" s="19" customFormat="1" x14ac:dyDescent="0.3">
      <c r="A80" s="1"/>
      <c r="B80" s="1"/>
      <c r="C80" s="1"/>
      <c r="D80" s="1"/>
      <c r="E80" s="1"/>
      <c r="F80" s="1"/>
      <c r="G80" s="30"/>
      <c r="J80" s="30"/>
    </row>
    <row r="81" spans="1:10" s="19" customFormat="1" x14ac:dyDescent="0.3">
      <c r="A81" s="1"/>
      <c r="B81" s="1"/>
      <c r="C81" s="1"/>
      <c r="D81" s="1"/>
      <c r="E81" s="1"/>
      <c r="F81" s="1"/>
      <c r="G81" s="30"/>
      <c r="J81" s="30"/>
    </row>
    <row r="82" spans="1:10" s="19" customFormat="1" x14ac:dyDescent="0.3">
      <c r="A82" s="1"/>
      <c r="B82" s="1"/>
      <c r="C82" s="1"/>
      <c r="D82" s="1"/>
      <c r="E82" s="1"/>
      <c r="F82" s="1"/>
      <c r="G82" s="30"/>
      <c r="J82" s="30"/>
    </row>
    <row r="83" spans="1:10" s="19" customFormat="1" x14ac:dyDescent="0.3">
      <c r="A83" s="1"/>
      <c r="B83" s="1"/>
      <c r="C83" s="1"/>
      <c r="D83" s="1"/>
      <c r="E83" s="1"/>
      <c r="F83" s="1"/>
      <c r="G83" s="30"/>
      <c r="J83" s="30"/>
    </row>
    <row r="84" spans="1:10" s="19" customFormat="1" x14ac:dyDescent="0.3">
      <c r="A84" s="1"/>
      <c r="B84" s="1"/>
      <c r="C84" s="1"/>
      <c r="D84" s="1"/>
      <c r="E84" s="1"/>
      <c r="F84" s="1"/>
      <c r="G84" s="30"/>
      <c r="J84" s="30"/>
    </row>
    <row r="85" spans="1:10" s="19" customFormat="1" x14ac:dyDescent="0.3">
      <c r="A85" s="1"/>
      <c r="B85" s="1"/>
      <c r="C85" s="1"/>
      <c r="D85" s="1"/>
      <c r="E85" s="1"/>
      <c r="F85" s="1"/>
      <c r="G85" s="30"/>
      <c r="J85" s="30"/>
    </row>
    <row r="86" spans="1:10" s="19" customFormat="1" x14ac:dyDescent="0.3">
      <c r="A86" s="1"/>
      <c r="B86" s="1"/>
      <c r="C86" s="1"/>
      <c r="D86" s="1"/>
      <c r="E86" s="1"/>
      <c r="F86" s="1"/>
      <c r="G86" s="30"/>
      <c r="J86" s="30"/>
    </row>
    <row r="87" spans="1:10" s="19" customFormat="1" x14ac:dyDescent="0.3">
      <c r="A87" s="1"/>
      <c r="B87" s="1"/>
      <c r="C87" s="1"/>
      <c r="D87" s="1"/>
      <c r="E87" s="1"/>
      <c r="F87" s="1"/>
      <c r="G87" s="30"/>
      <c r="J87" s="30"/>
    </row>
    <row r="88" spans="1:10" s="19" customFormat="1" x14ac:dyDescent="0.3">
      <c r="A88" s="1"/>
      <c r="B88" s="1"/>
      <c r="C88" s="1"/>
      <c r="D88" s="1"/>
      <c r="E88" s="1"/>
      <c r="F88" s="1"/>
      <c r="G88" s="30"/>
      <c r="J88" s="30"/>
    </row>
    <row r="89" spans="1:10" s="19" customFormat="1" x14ac:dyDescent="0.3">
      <c r="A89" s="1"/>
      <c r="B89" s="1"/>
      <c r="C89" s="1"/>
      <c r="D89" s="1"/>
      <c r="E89" s="1"/>
      <c r="F89" s="1"/>
      <c r="G89" s="30"/>
      <c r="J89" s="30"/>
    </row>
    <row r="90" spans="1:10" s="19" customFormat="1" x14ac:dyDescent="0.3">
      <c r="A90" s="1"/>
      <c r="B90" s="1"/>
      <c r="C90" s="1"/>
      <c r="D90" s="1"/>
      <c r="E90" s="1"/>
      <c r="F90" s="1"/>
      <c r="G90" s="30"/>
      <c r="J90" s="30"/>
    </row>
    <row r="91" spans="1:10" s="19" customFormat="1" x14ac:dyDescent="0.3">
      <c r="A91" s="1"/>
      <c r="B91" s="1"/>
      <c r="C91" s="1"/>
      <c r="D91" s="1"/>
      <c r="E91" s="1"/>
      <c r="F91" s="1"/>
      <c r="G91" s="30"/>
      <c r="J91" s="30"/>
    </row>
    <row r="92" spans="1:10" s="19" customFormat="1" x14ac:dyDescent="0.3">
      <c r="A92" s="1"/>
      <c r="B92" s="1"/>
      <c r="C92" s="1"/>
      <c r="D92" s="1"/>
      <c r="E92" s="1"/>
      <c r="F92" s="1"/>
      <c r="G92" s="30"/>
      <c r="J92" s="30"/>
    </row>
    <row r="93" spans="1:10" s="19" customFormat="1" x14ac:dyDescent="0.3">
      <c r="A93" s="1"/>
      <c r="B93" s="1"/>
      <c r="C93" s="1"/>
      <c r="D93" s="1"/>
      <c r="E93" s="1"/>
      <c r="F93" s="1"/>
      <c r="G93" s="30"/>
      <c r="J93" s="30"/>
    </row>
    <row r="94" spans="1:10" s="19" customFormat="1" x14ac:dyDescent="0.3">
      <c r="A94" s="1"/>
      <c r="B94" s="1"/>
      <c r="C94" s="1"/>
      <c r="D94" s="1"/>
      <c r="E94" s="1"/>
      <c r="F94" s="1"/>
      <c r="G94" s="30"/>
      <c r="J94" s="30"/>
    </row>
    <row r="95" spans="1:10" s="19" customFormat="1" x14ac:dyDescent="0.3">
      <c r="A95" s="1"/>
      <c r="B95" s="1"/>
      <c r="C95" s="1"/>
      <c r="D95" s="1"/>
      <c r="E95" s="1"/>
      <c r="F95" s="1"/>
      <c r="G95" s="30"/>
      <c r="J95" s="30"/>
    </row>
    <row r="96" spans="1:10" s="19" customFormat="1" x14ac:dyDescent="0.3">
      <c r="A96" s="1"/>
      <c r="B96" s="1"/>
      <c r="C96" s="1"/>
      <c r="D96" s="1"/>
      <c r="E96" s="1"/>
      <c r="F96" s="1"/>
      <c r="G96" s="30"/>
      <c r="J96" s="30"/>
    </row>
    <row r="97" spans="1:10" s="19" customFormat="1" x14ac:dyDescent="0.3">
      <c r="A97" s="1"/>
      <c r="B97" s="1"/>
      <c r="C97" s="1"/>
      <c r="D97" s="1"/>
      <c r="E97" s="1"/>
      <c r="F97" s="1"/>
      <c r="G97" s="30"/>
      <c r="J97" s="30"/>
    </row>
    <row r="98" spans="1:10" s="19" customFormat="1" x14ac:dyDescent="0.3">
      <c r="A98" s="1"/>
      <c r="B98" s="1"/>
      <c r="C98" s="1"/>
      <c r="D98" s="1"/>
      <c r="E98" s="1"/>
      <c r="F98" s="1"/>
      <c r="G98" s="30"/>
      <c r="J98" s="30"/>
    </row>
    <row r="99" spans="1:10" s="19" customFormat="1" x14ac:dyDescent="0.3">
      <c r="A99" s="1"/>
      <c r="B99" s="1"/>
      <c r="C99" s="1"/>
      <c r="D99" s="1"/>
      <c r="E99" s="1"/>
      <c r="F99" s="1"/>
      <c r="G99" s="30"/>
      <c r="J99" s="30"/>
    </row>
    <row r="100" spans="1:10" s="19" customFormat="1" x14ac:dyDescent="0.3">
      <c r="A100" s="1"/>
      <c r="B100" s="1"/>
      <c r="C100" s="1"/>
      <c r="D100" s="1"/>
      <c r="E100" s="1"/>
      <c r="F100" s="1"/>
      <c r="G100" s="30"/>
      <c r="J100" s="30"/>
    </row>
    <row r="101" spans="1:10" s="19" customFormat="1" x14ac:dyDescent="0.3">
      <c r="A101" s="1"/>
      <c r="B101" s="1"/>
      <c r="C101" s="1"/>
      <c r="D101" s="1"/>
      <c r="E101" s="1"/>
      <c r="F101" s="1"/>
      <c r="G101" s="30"/>
      <c r="J101" s="30"/>
    </row>
    <row r="102" spans="1:10" s="19" customFormat="1" x14ac:dyDescent="0.3">
      <c r="A102" s="1"/>
      <c r="B102" s="1"/>
      <c r="C102" s="1"/>
      <c r="D102" s="1"/>
      <c r="E102" s="1"/>
      <c r="F102" s="1"/>
      <c r="G102" s="30"/>
      <c r="J102" s="30"/>
    </row>
    <row r="103" spans="1:10" s="19" customFormat="1" x14ac:dyDescent="0.3">
      <c r="A103" s="1"/>
      <c r="B103" s="1"/>
      <c r="C103" s="1"/>
      <c r="D103" s="1"/>
      <c r="E103" s="1"/>
      <c r="F103" s="1"/>
      <c r="G103" s="30"/>
      <c r="J103" s="30"/>
    </row>
    <row r="104" spans="1:10" s="19" customFormat="1" x14ac:dyDescent="0.3">
      <c r="A104" s="1"/>
      <c r="B104" s="1"/>
      <c r="C104" s="1"/>
      <c r="D104" s="1"/>
      <c r="E104" s="1"/>
      <c r="F104" s="1"/>
      <c r="G104" s="30"/>
      <c r="J104" s="30"/>
    </row>
    <row r="105" spans="1:10" s="19" customFormat="1" x14ac:dyDescent="0.3">
      <c r="A105" s="1"/>
      <c r="B105" s="1"/>
      <c r="C105" s="1"/>
      <c r="D105" s="1"/>
      <c r="E105" s="1"/>
      <c r="F105" s="1"/>
      <c r="G105" s="30"/>
      <c r="J105" s="30"/>
    </row>
    <row r="106" spans="1:10" s="19" customFormat="1" x14ac:dyDescent="0.3">
      <c r="A106" s="1"/>
      <c r="B106" s="1"/>
      <c r="C106" s="1"/>
      <c r="D106" s="1"/>
      <c r="E106" s="1"/>
      <c r="F106" s="1"/>
      <c r="G106" s="30"/>
      <c r="J106" s="30"/>
    </row>
    <row r="107" spans="1:10" s="19" customFormat="1" x14ac:dyDescent="0.3">
      <c r="A107" s="1"/>
      <c r="B107" s="1"/>
      <c r="C107" s="1"/>
      <c r="D107" s="1"/>
      <c r="E107" s="1"/>
      <c r="F107" s="1"/>
      <c r="G107" s="30"/>
      <c r="J107" s="30"/>
    </row>
    <row r="108" spans="1:10" s="19" customFormat="1" x14ac:dyDescent="0.3">
      <c r="A108" s="1"/>
      <c r="B108" s="1"/>
      <c r="C108" s="1"/>
      <c r="D108" s="1"/>
      <c r="E108" s="1"/>
      <c r="F108" s="1"/>
      <c r="G108" s="30"/>
      <c r="J108" s="30"/>
    </row>
    <row r="109" spans="1:10" s="19" customFormat="1" x14ac:dyDescent="0.3">
      <c r="A109" s="1"/>
      <c r="B109" s="1"/>
      <c r="C109" s="1"/>
      <c r="D109" s="1"/>
      <c r="E109" s="1"/>
      <c r="F109" s="1"/>
      <c r="G109" s="30"/>
      <c r="J109" s="30"/>
    </row>
    <row r="110" spans="1:10" s="19" customFormat="1" x14ac:dyDescent="0.3">
      <c r="A110" s="1"/>
      <c r="B110" s="1"/>
      <c r="C110" s="1"/>
      <c r="D110" s="1"/>
      <c r="E110" s="1"/>
      <c r="F110" s="1"/>
      <c r="G110" s="30"/>
      <c r="J110" s="30"/>
    </row>
    <row r="111" spans="1:10" s="19" customFormat="1" x14ac:dyDescent="0.3">
      <c r="A111" s="1"/>
      <c r="B111" s="1"/>
      <c r="C111" s="1"/>
      <c r="D111" s="1"/>
      <c r="E111" s="1"/>
      <c r="F111" s="1"/>
      <c r="G111" s="30"/>
      <c r="J111" s="30"/>
    </row>
    <row r="112" spans="1:10" s="19" customFormat="1" x14ac:dyDescent="0.3">
      <c r="A112" s="1"/>
      <c r="B112" s="1"/>
      <c r="C112" s="1"/>
      <c r="D112" s="1"/>
      <c r="E112" s="1"/>
      <c r="F112" s="1"/>
      <c r="G112" s="30"/>
      <c r="J112" s="30"/>
    </row>
    <row r="113" spans="1:10" s="19" customFormat="1" x14ac:dyDescent="0.3">
      <c r="A113" s="1"/>
      <c r="B113" s="1"/>
      <c r="C113" s="1"/>
      <c r="D113" s="1"/>
      <c r="E113" s="1"/>
      <c r="F113" s="1"/>
      <c r="G113" s="30"/>
      <c r="J113" s="30"/>
    </row>
    <row r="114" spans="1:10" s="19" customFormat="1" x14ac:dyDescent="0.3">
      <c r="A114" s="1"/>
      <c r="B114" s="1"/>
      <c r="C114" s="1"/>
      <c r="D114" s="1"/>
      <c r="E114" s="1"/>
      <c r="F114" s="1"/>
      <c r="G114" s="30"/>
      <c r="J114" s="30"/>
    </row>
    <row r="115" spans="1:10" s="19" customFormat="1" x14ac:dyDescent="0.3">
      <c r="A115" s="1"/>
      <c r="B115" s="1"/>
      <c r="C115" s="1"/>
      <c r="D115" s="1"/>
      <c r="E115" s="1"/>
      <c r="F115" s="1"/>
      <c r="G115" s="30"/>
      <c r="J115" s="30"/>
    </row>
    <row r="116" spans="1:10" s="19" customFormat="1" x14ac:dyDescent="0.3">
      <c r="A116" s="1"/>
      <c r="B116" s="1"/>
      <c r="C116" s="1"/>
      <c r="D116" s="1"/>
      <c r="E116" s="1"/>
      <c r="F116" s="1"/>
      <c r="G116" s="30"/>
      <c r="J116" s="30"/>
    </row>
    <row r="117" spans="1:10" s="19" customFormat="1" x14ac:dyDescent="0.3">
      <c r="A117" s="1"/>
      <c r="B117" s="1"/>
      <c r="C117" s="1"/>
      <c r="D117" s="1"/>
      <c r="E117" s="1"/>
      <c r="F117" s="1"/>
      <c r="G117" s="30"/>
      <c r="J117" s="30"/>
    </row>
    <row r="118" spans="1:10" s="19" customFormat="1" x14ac:dyDescent="0.3">
      <c r="A118" s="1"/>
      <c r="B118" s="1"/>
      <c r="C118" s="1"/>
      <c r="D118" s="1"/>
      <c r="E118" s="1"/>
      <c r="F118" s="1"/>
      <c r="G118" s="30"/>
      <c r="J118" s="30"/>
    </row>
    <row r="119" spans="1:10" s="19" customFormat="1" x14ac:dyDescent="0.3">
      <c r="A119" s="1"/>
      <c r="B119" s="1"/>
      <c r="C119" s="1"/>
      <c r="D119" s="1"/>
      <c r="E119" s="1"/>
      <c r="F119" s="1"/>
      <c r="G119" s="30"/>
      <c r="J119" s="30"/>
    </row>
    <row r="120" spans="1:10" s="19" customFormat="1" x14ac:dyDescent="0.3">
      <c r="A120" s="1"/>
      <c r="B120" s="1"/>
      <c r="C120" s="1"/>
      <c r="D120" s="1"/>
      <c r="E120" s="1"/>
      <c r="F120" s="1"/>
      <c r="G120" s="30"/>
      <c r="J120" s="30"/>
    </row>
    <row r="121" spans="1:10" s="19" customFormat="1" x14ac:dyDescent="0.3">
      <c r="A121" s="1"/>
      <c r="B121" s="1"/>
      <c r="C121" s="1"/>
      <c r="D121" s="1"/>
      <c r="E121" s="1"/>
      <c r="F121" s="1"/>
      <c r="G121" s="30"/>
      <c r="J121" s="30"/>
    </row>
    <row r="122" spans="1:10" s="19" customFormat="1" x14ac:dyDescent="0.3">
      <c r="A122" s="1"/>
      <c r="B122" s="1"/>
      <c r="C122" s="1"/>
      <c r="D122" s="1"/>
      <c r="E122" s="1"/>
      <c r="F122" s="1"/>
      <c r="G122" s="30"/>
      <c r="J122" s="30"/>
    </row>
    <row r="123" spans="1:10" s="19" customFormat="1" x14ac:dyDescent="0.3">
      <c r="A123" s="1"/>
      <c r="B123" s="1"/>
      <c r="C123" s="1"/>
      <c r="D123" s="1"/>
      <c r="E123" s="1"/>
      <c r="F123" s="1"/>
      <c r="G123" s="30"/>
      <c r="J123" s="30"/>
    </row>
    <row r="124" spans="1:10" s="19" customFormat="1" x14ac:dyDescent="0.3">
      <c r="A124" s="1"/>
      <c r="B124" s="1"/>
      <c r="C124" s="1"/>
      <c r="D124" s="1"/>
      <c r="E124" s="1"/>
      <c r="F124" s="1"/>
      <c r="G124" s="30"/>
      <c r="J124" s="30"/>
    </row>
  </sheetData>
  <mergeCells count="7">
    <mergeCell ref="A46:B46"/>
    <mergeCell ref="A1:F1"/>
    <mergeCell ref="H1:I1"/>
    <mergeCell ref="K1:L1"/>
    <mergeCell ref="A5:F5"/>
    <mergeCell ref="A28:B28"/>
    <mergeCell ref="A37:B37"/>
  </mergeCells>
  <hyperlinks>
    <hyperlink ref="H1:I1" location="'Options et Consos WF-C5x90'!A1" display="Options RIPS A4" xr:uid="{EC719CBC-AB43-4645-A376-70224C53E511}"/>
    <hyperlink ref="K1:L1" location="'Tarif Top Partners OP'!A1" display="&lt; Retour Sommaire" xr:uid="{6FA0AC3E-1240-4C00-8C08-FC5AC16E7205}"/>
  </hyperlink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F06F15-B449-4846-BB96-5097A9605789}">
  <sheetPr>
    <tabColor theme="9" tint="0.79998168889431442"/>
  </sheetPr>
  <dimension ref="A1:N126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78.88671875" style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x14ac:dyDescent="0.3">
      <c r="G2" s="19"/>
      <c r="H2" s="19"/>
      <c r="I2" s="19"/>
      <c r="J2" s="19"/>
      <c r="K2" s="19"/>
      <c r="L2" s="19"/>
      <c r="M2" s="19"/>
    </row>
    <row r="3" spans="1:14" x14ac:dyDescent="0.3">
      <c r="G3" s="19"/>
      <c r="H3" s="19"/>
      <c r="I3" s="19"/>
      <c r="J3" s="19"/>
      <c r="K3" s="19"/>
      <c r="L3" s="19"/>
      <c r="M3" s="19"/>
    </row>
    <row r="4" spans="1:14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99" t="s">
        <v>522</v>
      </c>
      <c r="B5" s="100"/>
      <c r="C5" s="101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>
      <c r="A7" s="2" t="s">
        <v>297</v>
      </c>
    </row>
    <row r="8" spans="1:14" ht="18.75" customHeight="1" x14ac:dyDescent="0.3"/>
    <row r="9" spans="1:14" ht="41.25" customHeight="1" x14ac:dyDescent="0.3">
      <c r="A9" s="3" t="s">
        <v>38</v>
      </c>
      <c r="B9" s="4" t="s">
        <v>39</v>
      </c>
      <c r="C9" s="5" t="s">
        <v>40</v>
      </c>
      <c r="D9" s="30"/>
    </row>
    <row r="10" spans="1:14" ht="18.75" customHeight="1" x14ac:dyDescent="0.3">
      <c r="A10" s="16" t="s">
        <v>367</v>
      </c>
      <c r="B10" s="17" t="s">
        <v>368</v>
      </c>
      <c r="C10" s="18">
        <v>122.88770053475938</v>
      </c>
    </row>
    <row r="11" spans="1:14" ht="18.75" customHeight="1" x14ac:dyDescent="0.3">
      <c r="A11" s="16">
        <v>7112284</v>
      </c>
      <c r="B11" s="17" t="s">
        <v>523</v>
      </c>
      <c r="C11" s="18">
        <v>152.25882352941179</v>
      </c>
    </row>
    <row r="12" spans="1:14" ht="18.75" customHeight="1" x14ac:dyDescent="0.3">
      <c r="A12" s="16">
        <v>7112285</v>
      </c>
      <c r="B12" s="17" t="s">
        <v>524</v>
      </c>
      <c r="C12" s="18">
        <v>133.55935828877006</v>
      </c>
    </row>
    <row r="13" spans="1:14" ht="18.75" customHeight="1" x14ac:dyDescent="0.3">
      <c r="A13" s="16">
        <v>7112286</v>
      </c>
      <c r="B13" s="17" t="s">
        <v>525</v>
      </c>
      <c r="C13" s="18">
        <v>116.26524064171122</v>
      </c>
    </row>
    <row r="14" spans="1:14" ht="18.75" customHeight="1" x14ac:dyDescent="0.3"/>
    <row r="15" spans="1:14" ht="18.75" customHeight="1" x14ac:dyDescent="0.3"/>
    <row r="16" spans="1:14" ht="18.75" customHeight="1" x14ac:dyDescent="0.3">
      <c r="A16" s="2" t="s">
        <v>118</v>
      </c>
    </row>
    <row r="17" spans="1:4" ht="18.75" customHeight="1" x14ac:dyDescent="0.3"/>
    <row r="18" spans="1:4" ht="41.25" customHeight="1" x14ac:dyDescent="0.3">
      <c r="A18" s="3" t="s">
        <v>38</v>
      </c>
      <c r="B18" s="4" t="s">
        <v>39</v>
      </c>
      <c r="C18" s="5" t="s">
        <v>40</v>
      </c>
    </row>
    <row r="19" spans="1:4" ht="18.75" customHeight="1" x14ac:dyDescent="0.3">
      <c r="A19" s="16" t="s">
        <v>425</v>
      </c>
      <c r="B19" s="17" t="s">
        <v>526</v>
      </c>
      <c r="C19" s="18">
        <v>15.706806282722516</v>
      </c>
    </row>
    <row r="20" spans="1:4" ht="18.75" customHeight="1" x14ac:dyDescent="0.3">
      <c r="A20" s="16" t="s">
        <v>427</v>
      </c>
      <c r="B20" s="17" t="s">
        <v>527</v>
      </c>
      <c r="C20" s="18">
        <v>10.467015706806286</v>
      </c>
    </row>
    <row r="21" spans="1:4" ht="18.75" customHeight="1" x14ac:dyDescent="0.3">
      <c r="A21" s="16" t="s">
        <v>429</v>
      </c>
      <c r="B21" s="17" t="s">
        <v>528</v>
      </c>
      <c r="C21" s="18">
        <v>10.467015706806286</v>
      </c>
    </row>
    <row r="22" spans="1:4" ht="18.75" customHeight="1" x14ac:dyDescent="0.3"/>
    <row r="23" spans="1:4" ht="18.75" customHeight="1" x14ac:dyDescent="0.3">
      <c r="A23" s="9"/>
    </row>
    <row r="24" spans="1:4" ht="18.75" customHeight="1" x14ac:dyDescent="0.3">
      <c r="A24" s="9" t="s">
        <v>481</v>
      </c>
    </row>
    <row r="25" spans="1:4" ht="18.75" customHeight="1" x14ac:dyDescent="0.3">
      <c r="A25" s="1" t="s">
        <v>277</v>
      </c>
    </row>
    <row r="26" spans="1:4" ht="18.75" customHeight="1" x14ac:dyDescent="0.3">
      <c r="A26" s="1" t="s">
        <v>482</v>
      </c>
    </row>
    <row r="27" spans="1:4" ht="18.75" customHeight="1" x14ac:dyDescent="0.3"/>
    <row r="28" spans="1:4" ht="18.75" customHeight="1" x14ac:dyDescent="0.3"/>
    <row r="29" spans="1:4" ht="18.75" customHeight="1" x14ac:dyDescent="0.3">
      <c r="D29" s="30"/>
    </row>
    <row r="30" spans="1:4" ht="18.75" customHeight="1" x14ac:dyDescent="0.3">
      <c r="D30" s="30"/>
    </row>
    <row r="31" spans="1:4" ht="18.75" customHeight="1" x14ac:dyDescent="0.3">
      <c r="D31" s="30"/>
    </row>
    <row r="32" spans="1:4" ht="18.75" customHeight="1" x14ac:dyDescent="0.3">
      <c r="D32" s="30"/>
    </row>
    <row r="33" spans="4:6" ht="18.75" customHeight="1" x14ac:dyDescent="0.3">
      <c r="D33" s="30"/>
    </row>
    <row r="34" spans="4:6" ht="18.75" customHeight="1" x14ac:dyDescent="0.3">
      <c r="D34" s="30"/>
    </row>
    <row r="35" spans="4:6" ht="18.75" customHeight="1" x14ac:dyDescent="0.3">
      <c r="D35" s="30"/>
      <c r="E35" s="1"/>
      <c r="F35" s="1"/>
    </row>
    <row r="36" spans="4:6" x14ac:dyDescent="0.3">
      <c r="D36" s="30"/>
      <c r="E36" s="1"/>
      <c r="F36" s="1"/>
    </row>
    <row r="37" spans="4:6" x14ac:dyDescent="0.3">
      <c r="D37" s="30"/>
    </row>
    <row r="38" spans="4:6" x14ac:dyDescent="0.3">
      <c r="D38" s="30"/>
    </row>
    <row r="39" spans="4:6" x14ac:dyDescent="0.3">
      <c r="D39" s="30"/>
    </row>
    <row r="40" spans="4:6" x14ac:dyDescent="0.3">
      <c r="D40" s="30"/>
    </row>
    <row r="41" spans="4:6" x14ac:dyDescent="0.3">
      <c r="D41" s="30"/>
    </row>
    <row r="42" spans="4:6" x14ac:dyDescent="0.3">
      <c r="D42" s="30"/>
    </row>
    <row r="43" spans="4:6" x14ac:dyDescent="0.3">
      <c r="D43" s="30"/>
      <c r="E43" s="1"/>
      <c r="F43" s="1"/>
    </row>
    <row r="44" spans="4:6" x14ac:dyDescent="0.3">
      <c r="D44" s="30"/>
      <c r="E44" s="1"/>
      <c r="F44" s="1"/>
    </row>
    <row r="45" spans="4:6" x14ac:dyDescent="0.3">
      <c r="D45" s="30"/>
      <c r="E45" s="1"/>
      <c r="F45" s="1"/>
    </row>
    <row r="46" spans="4:6" x14ac:dyDescent="0.3">
      <c r="D46" s="30"/>
      <c r="E46" s="1"/>
      <c r="F46" s="1"/>
    </row>
    <row r="47" spans="4:6" x14ac:dyDescent="0.3">
      <c r="D47" s="30"/>
      <c r="E47" s="1"/>
      <c r="F47" s="1"/>
    </row>
    <row r="48" spans="4:6" x14ac:dyDescent="0.3">
      <c r="D48" s="30"/>
      <c r="E48" s="1"/>
      <c r="F48" s="1"/>
    </row>
    <row r="49" spans="4:6" x14ac:dyDescent="0.3">
      <c r="D49" s="30"/>
      <c r="E49" s="1"/>
      <c r="F49" s="1"/>
    </row>
    <row r="50" spans="4:6" x14ac:dyDescent="0.3">
      <c r="D50" s="30"/>
      <c r="E50" s="1"/>
      <c r="F50" s="1"/>
    </row>
    <row r="51" spans="4:6" x14ac:dyDescent="0.3">
      <c r="D51" s="30"/>
      <c r="E51" s="1"/>
      <c r="F51" s="1"/>
    </row>
    <row r="52" spans="4:6" x14ac:dyDescent="0.3">
      <c r="D52" s="30"/>
      <c r="E52" s="1"/>
      <c r="F52" s="1"/>
    </row>
    <row r="53" spans="4:6" x14ac:dyDescent="0.3">
      <c r="D53" s="30"/>
      <c r="E53" s="1"/>
      <c r="F53" s="1"/>
    </row>
    <row r="54" spans="4:6" x14ac:dyDescent="0.3">
      <c r="D54" s="30"/>
      <c r="E54" s="1"/>
      <c r="F54" s="1"/>
    </row>
    <row r="55" spans="4:6" x14ac:dyDescent="0.3">
      <c r="D55" s="30"/>
      <c r="E55" s="12"/>
      <c r="F55" s="1"/>
    </row>
    <row r="56" spans="4:6" x14ac:dyDescent="0.3">
      <c r="D56" s="30"/>
      <c r="F56" s="1"/>
    </row>
    <row r="57" spans="4:6" x14ac:dyDescent="0.3">
      <c r="D57" s="30"/>
      <c r="F57" s="1"/>
    </row>
    <row r="58" spans="4:6" x14ac:dyDescent="0.3">
      <c r="D58" s="30"/>
      <c r="E58" s="1"/>
      <c r="F58" s="1"/>
    </row>
    <row r="59" spans="4:6" x14ac:dyDescent="0.3">
      <c r="D59" s="30"/>
      <c r="E59" s="1"/>
      <c r="F59" s="1"/>
    </row>
    <row r="60" spans="4:6" x14ac:dyDescent="0.3">
      <c r="D60" s="30"/>
      <c r="E60" s="1"/>
      <c r="F60" s="1"/>
    </row>
    <row r="61" spans="4:6" x14ac:dyDescent="0.3">
      <c r="D61" s="30"/>
      <c r="E61" s="1"/>
      <c r="F61" s="1"/>
    </row>
    <row r="62" spans="4:6" x14ac:dyDescent="0.3">
      <c r="D62" s="30"/>
      <c r="E62" s="1"/>
      <c r="F62" s="1"/>
    </row>
    <row r="63" spans="4:6" x14ac:dyDescent="0.3">
      <c r="D63" s="30"/>
      <c r="E63" s="1"/>
      <c r="F63" s="1"/>
    </row>
    <row r="64" spans="4:6" x14ac:dyDescent="0.3">
      <c r="D64" s="30"/>
      <c r="E64" s="1"/>
      <c r="F64" s="1"/>
    </row>
    <row r="65" spans="4:6" x14ac:dyDescent="0.3">
      <c r="D65" s="30"/>
      <c r="E65" s="1"/>
      <c r="F65" s="1"/>
    </row>
    <row r="66" spans="4:6" x14ac:dyDescent="0.3">
      <c r="D66" s="30"/>
      <c r="E66" s="1"/>
      <c r="F66" s="1"/>
    </row>
    <row r="67" spans="4:6" x14ac:dyDescent="0.3">
      <c r="D67" s="30"/>
      <c r="E67" s="1"/>
      <c r="F67" s="1"/>
    </row>
    <row r="68" spans="4:6" x14ac:dyDescent="0.3">
      <c r="D68" s="30"/>
    </row>
    <row r="69" spans="4:6" x14ac:dyDescent="0.3">
      <c r="D69" s="30"/>
    </row>
    <row r="70" spans="4:6" x14ac:dyDescent="0.3">
      <c r="D70" s="30"/>
    </row>
    <row r="71" spans="4:6" x14ac:dyDescent="0.3">
      <c r="D71" s="30"/>
    </row>
    <row r="72" spans="4:6" x14ac:dyDescent="0.3">
      <c r="D72" s="30"/>
    </row>
    <row r="73" spans="4:6" x14ac:dyDescent="0.3">
      <c r="D73" s="30"/>
    </row>
    <row r="74" spans="4:6" x14ac:dyDescent="0.3">
      <c r="D74" s="30"/>
    </row>
    <row r="75" spans="4:6" x14ac:dyDescent="0.3">
      <c r="D75" s="30"/>
    </row>
    <row r="76" spans="4:6" x14ac:dyDescent="0.3">
      <c r="D76" s="30"/>
    </row>
    <row r="77" spans="4:6" x14ac:dyDescent="0.3">
      <c r="D77" s="30"/>
    </row>
    <row r="78" spans="4:6" x14ac:dyDescent="0.3">
      <c r="D78" s="30"/>
    </row>
    <row r="79" spans="4:6" x14ac:dyDescent="0.3">
      <c r="D79" s="30"/>
    </row>
    <row r="80" spans="4:6" x14ac:dyDescent="0.3">
      <c r="D80" s="30"/>
    </row>
    <row r="81" spans="4:4" x14ac:dyDescent="0.3">
      <c r="D81" s="30"/>
    </row>
    <row r="82" spans="4:4" x14ac:dyDescent="0.3">
      <c r="D82" s="30"/>
    </row>
    <row r="83" spans="4:4" x14ac:dyDescent="0.3">
      <c r="D83" s="30"/>
    </row>
    <row r="84" spans="4:4" x14ac:dyDescent="0.3">
      <c r="D84" s="30"/>
    </row>
    <row r="85" spans="4:4" x14ac:dyDescent="0.3">
      <c r="D85" s="30"/>
    </row>
    <row r="86" spans="4:4" x14ac:dyDescent="0.3">
      <c r="D86" s="30"/>
    </row>
    <row r="87" spans="4:4" x14ac:dyDescent="0.3">
      <c r="D87" s="30"/>
    </row>
    <row r="88" spans="4:4" x14ac:dyDescent="0.3">
      <c r="D88" s="30"/>
    </row>
    <row r="89" spans="4:4" x14ac:dyDescent="0.3">
      <c r="D89" s="30"/>
    </row>
    <row r="90" spans="4:4" x14ac:dyDescent="0.3">
      <c r="D90" s="30"/>
    </row>
    <row r="91" spans="4:4" x14ac:dyDescent="0.3">
      <c r="D91" s="30"/>
    </row>
    <row r="92" spans="4:4" x14ac:dyDescent="0.3">
      <c r="D92" s="30"/>
    </row>
    <row r="93" spans="4:4" x14ac:dyDescent="0.3">
      <c r="D93" s="30"/>
    </row>
    <row r="94" spans="4:4" x14ac:dyDescent="0.3">
      <c r="D94" s="30"/>
    </row>
    <row r="95" spans="4:4" x14ac:dyDescent="0.3">
      <c r="D95" s="30"/>
    </row>
    <row r="96" spans="4:4" x14ac:dyDescent="0.3">
      <c r="D96" s="30"/>
    </row>
    <row r="97" spans="4:4" x14ac:dyDescent="0.3">
      <c r="D97" s="30"/>
    </row>
    <row r="98" spans="4:4" x14ac:dyDescent="0.3">
      <c r="D98" s="30"/>
    </row>
    <row r="99" spans="4:4" x14ac:dyDescent="0.3">
      <c r="D99" s="30"/>
    </row>
    <row r="100" spans="4:4" x14ac:dyDescent="0.3">
      <c r="D100" s="30"/>
    </row>
    <row r="101" spans="4:4" x14ac:dyDescent="0.3">
      <c r="D101" s="30"/>
    </row>
    <row r="102" spans="4:4" x14ac:dyDescent="0.3">
      <c r="D102" s="30"/>
    </row>
    <row r="103" spans="4:4" x14ac:dyDescent="0.3">
      <c r="D103" s="30"/>
    </row>
    <row r="104" spans="4:4" x14ac:dyDescent="0.3">
      <c r="D104" s="30"/>
    </row>
    <row r="105" spans="4:4" x14ac:dyDescent="0.3">
      <c r="D105" s="30"/>
    </row>
    <row r="106" spans="4:4" x14ac:dyDescent="0.3">
      <c r="D106" s="30"/>
    </row>
    <row r="107" spans="4:4" x14ac:dyDescent="0.3">
      <c r="D107" s="30"/>
    </row>
    <row r="108" spans="4:4" x14ac:dyDescent="0.3">
      <c r="D108" s="30"/>
    </row>
    <row r="109" spans="4:4" x14ac:dyDescent="0.3">
      <c r="D109" s="30"/>
    </row>
    <row r="110" spans="4:4" x14ac:dyDescent="0.3">
      <c r="D110" s="30"/>
    </row>
    <row r="111" spans="4:4" x14ac:dyDescent="0.3">
      <c r="D111" s="30"/>
    </row>
    <row r="112" spans="4:4" x14ac:dyDescent="0.3">
      <c r="D112" s="30"/>
    </row>
    <row r="113" spans="4:4" x14ac:dyDescent="0.3">
      <c r="D113" s="30"/>
    </row>
    <row r="114" spans="4:4" x14ac:dyDescent="0.3">
      <c r="D114" s="30"/>
    </row>
    <row r="115" spans="4:4" x14ac:dyDescent="0.3">
      <c r="D115" s="30"/>
    </row>
    <row r="116" spans="4:4" x14ac:dyDescent="0.3">
      <c r="D116" s="30"/>
    </row>
    <row r="117" spans="4:4" x14ac:dyDescent="0.3">
      <c r="D117" s="30"/>
    </row>
    <row r="118" spans="4:4" x14ac:dyDescent="0.3">
      <c r="D118" s="30"/>
    </row>
    <row r="119" spans="4:4" x14ac:dyDescent="0.3">
      <c r="D119" s="30"/>
    </row>
    <row r="120" spans="4:4" x14ac:dyDescent="0.3">
      <c r="D120" s="30"/>
    </row>
    <row r="121" spans="4:4" x14ac:dyDescent="0.3">
      <c r="D121" s="30"/>
    </row>
    <row r="122" spans="4:4" x14ac:dyDescent="0.3">
      <c r="D122" s="30"/>
    </row>
    <row r="123" spans="4:4" x14ac:dyDescent="0.3">
      <c r="D123" s="30"/>
    </row>
    <row r="124" spans="4:4" x14ac:dyDescent="0.3">
      <c r="D124" s="30"/>
    </row>
    <row r="125" spans="4:4" x14ac:dyDescent="0.3">
      <c r="D125" s="30"/>
    </row>
    <row r="126" spans="4:4" x14ac:dyDescent="0.3">
      <c r="D126" s="30"/>
    </row>
  </sheetData>
  <mergeCells count="3">
    <mergeCell ref="A1:C1"/>
    <mergeCell ref="E1:F1"/>
    <mergeCell ref="A5:C5"/>
  </mergeCells>
  <hyperlinks>
    <hyperlink ref="E1:F1" location="'Tarif Top Partners OP'!A1" display="&lt; Retour Sommaire" xr:uid="{1F0F1F0F-DBC4-4ADF-B7DE-C31E67CAC2AD}"/>
  </hyperlink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5AFBDD-7A0D-41CC-8F84-4F71EEE28F05}">
  <sheetPr>
    <tabColor theme="1" tint="0.249977111117893"/>
  </sheetPr>
  <dimension ref="A1:L129"/>
  <sheetViews>
    <sheetView showGridLines="0" zoomScale="85" zoomScaleNormal="85" workbookViewId="0">
      <selection sqref="A1:F1"/>
    </sheetView>
  </sheetViews>
  <sheetFormatPr baseColWidth="10" defaultColWidth="11.44140625" defaultRowHeight="15.6" x14ac:dyDescent="0.3"/>
  <cols>
    <col min="1" max="1" width="19.88671875" style="1" customWidth="1"/>
    <col min="2" max="2" width="72.88671875" style="1" customWidth="1"/>
    <col min="3" max="6" width="19.33203125" style="1" customWidth="1"/>
    <col min="7" max="7" width="4.88671875" style="1" customWidth="1"/>
    <col min="8" max="9" width="19.33203125" style="19" customWidth="1"/>
    <col min="10" max="10" width="4.88671875" style="1" customWidth="1"/>
    <col min="11" max="12" width="19.33203125" style="19" customWidth="1"/>
    <col min="13" max="16384" width="11.44140625" style="1"/>
  </cols>
  <sheetData>
    <row r="1" spans="1:12" ht="67.5" customHeight="1" x14ac:dyDescent="0.3">
      <c r="A1" s="76" t="s">
        <v>33</v>
      </c>
      <c r="B1" s="77"/>
      <c r="C1" s="77"/>
      <c r="D1" s="77"/>
      <c r="E1" s="77"/>
      <c r="F1" s="78"/>
      <c r="G1" s="19"/>
      <c r="H1" s="71" t="s">
        <v>529</v>
      </c>
      <c r="I1" s="72"/>
      <c r="J1" s="19"/>
      <c r="K1" s="71" t="s">
        <v>35</v>
      </c>
      <c r="L1" s="72"/>
    </row>
    <row r="2" spans="1:12" ht="18.75" customHeight="1" x14ac:dyDescent="0.3"/>
    <row r="3" spans="1:12" ht="18.75" customHeight="1" x14ac:dyDescent="0.3"/>
    <row r="4" spans="1:12" ht="18.75" customHeight="1" x14ac:dyDescent="0.3"/>
    <row r="5" spans="1:12" ht="25.8" x14ac:dyDescent="0.3">
      <c r="A5" s="102" t="s">
        <v>530</v>
      </c>
      <c r="B5" s="103"/>
      <c r="C5" s="103"/>
      <c r="D5" s="103"/>
      <c r="E5" s="103"/>
      <c r="F5" s="104"/>
      <c r="G5" s="19"/>
      <c r="J5" s="19"/>
    </row>
    <row r="6" spans="1:12" ht="18.75" customHeight="1" x14ac:dyDescent="0.3"/>
    <row r="7" spans="1:12" s="19" customFormat="1" ht="18.75" customHeight="1" x14ac:dyDescent="0.3">
      <c r="A7" s="2" t="s">
        <v>363</v>
      </c>
      <c r="B7" s="1"/>
      <c r="C7" s="1"/>
      <c r="D7" s="1"/>
      <c r="E7" s="1"/>
      <c r="F7" s="1"/>
      <c r="G7" s="1"/>
      <c r="J7" s="1"/>
    </row>
    <row r="8" spans="1:12" s="19" customFormat="1" ht="18.75" customHeight="1" x14ac:dyDescent="0.3">
      <c r="A8" s="1"/>
      <c r="B8" s="1"/>
      <c r="C8" s="1"/>
      <c r="D8" s="1"/>
      <c r="E8" s="1"/>
      <c r="F8" s="1"/>
      <c r="G8" s="1"/>
      <c r="J8" s="1"/>
    </row>
    <row r="9" spans="1:12" ht="41.25" customHeight="1" x14ac:dyDescent="0.3">
      <c r="A9" s="3" t="s">
        <v>38</v>
      </c>
      <c r="B9" s="4" t="s">
        <v>39</v>
      </c>
      <c r="C9" s="5" t="s">
        <v>40</v>
      </c>
      <c r="G9" s="30"/>
      <c r="J9" s="30"/>
    </row>
    <row r="10" spans="1:12" ht="18.75" customHeight="1" x14ac:dyDescent="0.3">
      <c r="A10" s="16" t="s">
        <v>531</v>
      </c>
      <c r="B10" s="17" t="s">
        <v>532</v>
      </c>
      <c r="C10" s="18">
        <v>458.82352941176475</v>
      </c>
    </row>
    <row r="11" spans="1:12" ht="18.75" customHeight="1" x14ac:dyDescent="0.3">
      <c r="A11" s="14"/>
      <c r="B11" s="14"/>
      <c r="C11" s="15"/>
    </row>
    <row r="12" spans="1:12" s="19" customFormat="1" ht="18.75" customHeight="1" x14ac:dyDescent="0.3">
      <c r="A12" s="2" t="s">
        <v>366</v>
      </c>
      <c r="B12" s="1"/>
      <c r="C12" s="1"/>
      <c r="D12" s="1"/>
      <c r="E12" s="1"/>
      <c r="F12" s="1"/>
      <c r="G12" s="1"/>
      <c r="J12" s="1"/>
    </row>
    <row r="13" spans="1:12" s="19" customFormat="1" ht="18.75" customHeight="1" x14ac:dyDescent="0.3">
      <c r="A13" s="1"/>
      <c r="B13" s="1"/>
      <c r="C13" s="1"/>
      <c r="D13" s="1"/>
      <c r="E13" s="1"/>
      <c r="F13" s="1"/>
      <c r="G13" s="1"/>
      <c r="J13" s="1"/>
    </row>
    <row r="14" spans="1:12" ht="41.25" customHeight="1" x14ac:dyDescent="0.3">
      <c r="A14" s="3" t="s">
        <v>38</v>
      </c>
      <c r="B14" s="4" t="s">
        <v>39</v>
      </c>
      <c r="C14" s="5" t="s">
        <v>40</v>
      </c>
    </row>
    <row r="15" spans="1:12" ht="18.75" customHeight="1" x14ac:dyDescent="0.3">
      <c r="A15" s="16" t="s">
        <v>531</v>
      </c>
      <c r="B15" s="17" t="s">
        <v>532</v>
      </c>
      <c r="C15" s="18">
        <v>458.82352941176475</v>
      </c>
    </row>
    <row r="16" spans="1:12" ht="18.75" customHeight="1" x14ac:dyDescent="0.3">
      <c r="A16" s="16" t="s">
        <v>367</v>
      </c>
      <c r="B16" s="17" t="s">
        <v>368</v>
      </c>
      <c r="C16" s="18">
        <v>122.88770053475938</v>
      </c>
    </row>
    <row r="17" spans="1:10" ht="18.75" customHeight="1" x14ac:dyDescent="0.3">
      <c r="A17" s="75" t="s">
        <v>44</v>
      </c>
      <c r="B17" s="75"/>
      <c r="C17" s="25">
        <f>SUM(C15:C16)</f>
        <v>581.7112299465241</v>
      </c>
    </row>
    <row r="18" spans="1:10" ht="18.75" customHeight="1" x14ac:dyDescent="0.3"/>
    <row r="19" spans="1:10" s="19" customFormat="1" ht="18.75" customHeight="1" x14ac:dyDescent="0.3">
      <c r="A19" s="2" t="s">
        <v>369</v>
      </c>
      <c r="B19" s="1"/>
      <c r="C19" s="1"/>
      <c r="D19" s="1"/>
      <c r="E19" s="1"/>
      <c r="F19" s="1"/>
      <c r="G19" s="1"/>
      <c r="J19" s="1"/>
    </row>
    <row r="20" spans="1:10" s="19" customFormat="1" ht="18.75" customHeight="1" x14ac:dyDescent="0.3">
      <c r="A20" s="1"/>
      <c r="B20" s="1"/>
      <c r="C20" s="1"/>
      <c r="D20" s="1"/>
      <c r="E20" s="1"/>
      <c r="F20" s="1"/>
      <c r="G20" s="1"/>
      <c r="J20" s="1"/>
    </row>
    <row r="21" spans="1:10" ht="41.25" customHeight="1" x14ac:dyDescent="0.3">
      <c r="A21" s="3" t="s">
        <v>38</v>
      </c>
      <c r="B21" s="4" t="s">
        <v>39</v>
      </c>
      <c r="C21" s="5" t="s">
        <v>40</v>
      </c>
    </row>
    <row r="22" spans="1:10" ht="18.75" customHeight="1" x14ac:dyDescent="0.3">
      <c r="A22" s="16" t="s">
        <v>531</v>
      </c>
      <c r="B22" s="17" t="s">
        <v>532</v>
      </c>
      <c r="C22" s="18">
        <v>458.82352941176475</v>
      </c>
    </row>
    <row r="23" spans="1:10" ht="18.75" customHeight="1" x14ac:dyDescent="0.3">
      <c r="A23" s="16" t="s">
        <v>367</v>
      </c>
      <c r="B23" s="17" t="s">
        <v>368</v>
      </c>
      <c r="C23" s="18">
        <v>122.88770053475938</v>
      </c>
    </row>
    <row r="24" spans="1:10" ht="18.75" customHeight="1" x14ac:dyDescent="0.3">
      <c r="A24" s="16" t="s">
        <v>367</v>
      </c>
      <c r="B24" s="17" t="s">
        <v>368</v>
      </c>
      <c r="C24" s="18">
        <v>122.88770053475938</v>
      </c>
    </row>
    <row r="25" spans="1:10" ht="18.75" customHeight="1" x14ac:dyDescent="0.3">
      <c r="A25" s="75" t="s">
        <v>44</v>
      </c>
      <c r="B25" s="75"/>
      <c r="C25" s="25">
        <f>SUM(C22:C24)</f>
        <v>704.59893048128345</v>
      </c>
    </row>
    <row r="26" spans="1:10" ht="18.75" customHeight="1" x14ac:dyDescent="0.3"/>
    <row r="27" spans="1:10" s="19" customFormat="1" ht="18.75" customHeight="1" x14ac:dyDescent="0.3">
      <c r="A27" s="2" t="s">
        <v>370</v>
      </c>
      <c r="B27" s="1"/>
      <c r="C27" s="1"/>
      <c r="D27" s="1"/>
      <c r="E27" s="1"/>
      <c r="F27" s="1"/>
      <c r="G27" s="1"/>
      <c r="J27" s="1"/>
    </row>
    <row r="28" spans="1:10" s="19" customFormat="1" ht="18.75" customHeight="1" x14ac:dyDescent="0.3">
      <c r="A28" s="1"/>
      <c r="B28" s="1"/>
      <c r="C28" s="1"/>
      <c r="D28" s="1"/>
      <c r="E28" s="1"/>
      <c r="F28" s="1"/>
      <c r="G28" s="1"/>
      <c r="J28" s="1"/>
    </row>
    <row r="29" spans="1:10" ht="41.25" customHeight="1" x14ac:dyDescent="0.3">
      <c r="A29" s="3" t="s">
        <v>38</v>
      </c>
      <c r="B29" s="4" t="s">
        <v>39</v>
      </c>
      <c r="C29" s="5" t="s">
        <v>40</v>
      </c>
      <c r="G29" s="30"/>
      <c r="J29" s="30"/>
    </row>
    <row r="30" spans="1:10" ht="18.75" customHeight="1" x14ac:dyDescent="0.3">
      <c r="A30" s="16" t="s">
        <v>531</v>
      </c>
      <c r="B30" s="17" t="s">
        <v>532</v>
      </c>
      <c r="C30" s="18">
        <v>458.82352941176475</v>
      </c>
      <c r="G30" s="30"/>
      <c r="J30" s="30"/>
    </row>
    <row r="31" spans="1:10" ht="18.75" customHeight="1" x14ac:dyDescent="0.3">
      <c r="A31" s="16" t="s">
        <v>367</v>
      </c>
      <c r="B31" s="17" t="s">
        <v>368</v>
      </c>
      <c r="C31" s="18">
        <v>122.88770053475938</v>
      </c>
      <c r="G31" s="30"/>
      <c r="J31" s="30"/>
    </row>
    <row r="32" spans="1:10" ht="18.75" customHeight="1" x14ac:dyDescent="0.3">
      <c r="A32" s="16" t="s">
        <v>367</v>
      </c>
      <c r="B32" s="17" t="s">
        <v>368</v>
      </c>
      <c r="C32" s="18">
        <v>122.88770053475938</v>
      </c>
      <c r="G32" s="30"/>
      <c r="J32" s="30"/>
    </row>
    <row r="33" spans="1:12" ht="18.75" customHeight="1" x14ac:dyDescent="0.3">
      <c r="A33" s="16" t="s">
        <v>367</v>
      </c>
      <c r="B33" s="17" t="s">
        <v>368</v>
      </c>
      <c r="C33" s="18">
        <v>122.88770053475938</v>
      </c>
      <c r="G33" s="30"/>
      <c r="J33" s="30"/>
    </row>
    <row r="34" spans="1:12" ht="18.75" customHeight="1" x14ac:dyDescent="0.3">
      <c r="A34" s="75" t="s">
        <v>44</v>
      </c>
      <c r="B34" s="75"/>
      <c r="C34" s="25">
        <f>SUM(C30:C33)</f>
        <v>827.48663101604279</v>
      </c>
      <c r="G34" s="30"/>
      <c r="J34" s="30"/>
    </row>
    <row r="35" spans="1:12" ht="18.75" customHeight="1" x14ac:dyDescent="0.3">
      <c r="A35" s="14"/>
      <c r="B35" s="14"/>
      <c r="C35" s="15"/>
      <c r="D35" s="15"/>
      <c r="E35" s="15"/>
      <c r="G35" s="30"/>
      <c r="H35" s="1"/>
      <c r="I35" s="1"/>
      <c r="J35" s="30"/>
      <c r="K35" s="1"/>
      <c r="L35" s="1"/>
    </row>
    <row r="36" spans="1:12" ht="18.75" customHeight="1" x14ac:dyDescent="0.3">
      <c r="G36" s="30"/>
      <c r="H36" s="1"/>
      <c r="I36" s="1"/>
      <c r="J36" s="30"/>
      <c r="K36" s="1"/>
      <c r="L36" s="1"/>
    </row>
    <row r="37" spans="1:12" ht="18.75" customHeight="1" x14ac:dyDescent="0.3">
      <c r="A37" s="2" t="s">
        <v>288</v>
      </c>
      <c r="G37" s="30"/>
      <c r="J37" s="30"/>
    </row>
    <row r="38" spans="1:12" ht="18.75" customHeight="1" x14ac:dyDescent="0.3">
      <c r="A38" s="14"/>
      <c r="B38" s="14"/>
      <c r="C38" s="15"/>
      <c r="G38" s="30"/>
      <c r="J38" s="30"/>
    </row>
    <row r="39" spans="1:12" ht="41.25" customHeight="1" x14ac:dyDescent="0.3">
      <c r="A39" s="3" t="s">
        <v>38</v>
      </c>
      <c r="B39" s="4" t="s">
        <v>39</v>
      </c>
      <c r="C39" s="5" t="s">
        <v>40</v>
      </c>
      <c r="E39" s="5" t="s">
        <v>46</v>
      </c>
      <c r="F39" s="19"/>
      <c r="G39" s="30"/>
      <c r="J39" s="30"/>
    </row>
    <row r="40" spans="1:12" ht="18.75" customHeight="1" x14ac:dyDescent="0.3">
      <c r="A40" s="16" t="s">
        <v>533</v>
      </c>
      <c r="B40" s="17" t="s">
        <v>534</v>
      </c>
      <c r="C40" s="18">
        <v>91.078534031413625</v>
      </c>
      <c r="E40" s="26">
        <f>C40/5000</f>
        <v>1.8215706806282726E-2</v>
      </c>
      <c r="F40" s="19"/>
      <c r="G40" s="30"/>
      <c r="J40" s="30"/>
    </row>
    <row r="41" spans="1:12" ht="18.75" customHeight="1" x14ac:dyDescent="0.3">
      <c r="A41" s="16" t="s">
        <v>535</v>
      </c>
      <c r="B41" s="17" t="s">
        <v>536</v>
      </c>
      <c r="C41" s="18">
        <v>106.61780104712044</v>
      </c>
      <c r="E41" s="26">
        <f>C41/10000</f>
        <v>1.0661780104712044E-2</v>
      </c>
      <c r="F41" s="19"/>
      <c r="G41" s="30"/>
      <c r="J41" s="30"/>
    </row>
    <row r="42" spans="1:12" ht="18.75" customHeight="1" x14ac:dyDescent="0.3">
      <c r="A42" s="16" t="s">
        <v>537</v>
      </c>
      <c r="B42" s="17" t="s">
        <v>538</v>
      </c>
      <c r="C42" s="18">
        <v>235.60209424083774</v>
      </c>
      <c r="E42" s="26">
        <f>C42/40000</f>
        <v>5.8900523560209434E-3</v>
      </c>
      <c r="F42" s="19"/>
      <c r="G42" s="30"/>
      <c r="J42" s="30"/>
    </row>
    <row r="43" spans="1:12" ht="18.75" customHeight="1" x14ac:dyDescent="0.3">
      <c r="A43" s="13"/>
      <c r="G43" s="30"/>
      <c r="J43" s="30"/>
    </row>
    <row r="44" spans="1:12" ht="18.75" customHeight="1" x14ac:dyDescent="0.3">
      <c r="A44" s="13"/>
      <c r="G44" s="30"/>
      <c r="J44" s="30"/>
    </row>
    <row r="45" spans="1:12" ht="18.75" customHeight="1" x14ac:dyDescent="0.3">
      <c r="G45" s="30"/>
      <c r="J45" s="30"/>
    </row>
    <row r="46" spans="1:12" ht="18.75" customHeight="1" x14ac:dyDescent="0.3">
      <c r="G46" s="30"/>
      <c r="H46" s="1"/>
      <c r="I46" s="1"/>
      <c r="J46" s="30"/>
      <c r="K46" s="1"/>
      <c r="L46" s="1"/>
    </row>
    <row r="47" spans="1:12" ht="18.75" customHeight="1" x14ac:dyDescent="0.3">
      <c r="G47" s="30"/>
      <c r="H47" s="1"/>
      <c r="I47" s="1"/>
      <c r="J47" s="30"/>
      <c r="K47" s="1"/>
      <c r="L47" s="1"/>
    </row>
    <row r="48" spans="1:12" ht="18.75" customHeight="1" x14ac:dyDescent="0.3">
      <c r="G48" s="30"/>
      <c r="H48" s="1"/>
      <c r="I48" s="1"/>
      <c r="J48" s="30"/>
      <c r="K48" s="1"/>
      <c r="L48" s="1"/>
    </row>
    <row r="49" spans="1:12" ht="18.75" customHeight="1" x14ac:dyDescent="0.3">
      <c r="G49" s="30"/>
      <c r="H49" s="1"/>
      <c r="I49" s="1"/>
      <c r="J49" s="30"/>
      <c r="K49" s="1"/>
      <c r="L49" s="1"/>
    </row>
    <row r="50" spans="1:12" ht="18.75" customHeight="1" x14ac:dyDescent="0.3">
      <c r="G50" s="30"/>
      <c r="H50" s="1"/>
      <c r="I50" s="1"/>
      <c r="J50" s="30"/>
      <c r="K50" s="1"/>
      <c r="L50" s="1"/>
    </row>
    <row r="51" spans="1:12" ht="18.75" customHeight="1" x14ac:dyDescent="0.3">
      <c r="G51" s="30"/>
      <c r="H51" s="1"/>
      <c r="I51" s="1"/>
      <c r="J51" s="30"/>
      <c r="K51" s="1"/>
      <c r="L51" s="1"/>
    </row>
    <row r="52" spans="1:12" ht="18.75" customHeight="1" x14ac:dyDescent="0.3">
      <c r="G52" s="30"/>
      <c r="H52" s="1"/>
      <c r="I52" s="1"/>
      <c r="J52" s="30"/>
      <c r="K52" s="1"/>
      <c r="L52" s="1"/>
    </row>
    <row r="53" spans="1:12" ht="18.75" customHeight="1" x14ac:dyDescent="0.3">
      <c r="G53" s="30"/>
      <c r="H53" s="1"/>
      <c r="I53" s="1"/>
      <c r="J53" s="30"/>
      <c r="K53" s="1"/>
      <c r="L53" s="1"/>
    </row>
    <row r="54" spans="1:12" ht="18.75" customHeight="1" x14ac:dyDescent="0.3">
      <c r="G54" s="30"/>
      <c r="H54" s="1"/>
      <c r="I54" s="1"/>
      <c r="J54" s="30"/>
      <c r="K54" s="1"/>
      <c r="L54" s="1"/>
    </row>
    <row r="55" spans="1:12" ht="18.75" customHeight="1" x14ac:dyDescent="0.3">
      <c r="A55" s="2" t="s">
        <v>56</v>
      </c>
      <c r="B55" s="14"/>
      <c r="C55" s="15"/>
      <c r="D55" s="12"/>
      <c r="G55" s="30"/>
      <c r="H55" s="1"/>
      <c r="I55" s="1"/>
      <c r="J55" s="30"/>
      <c r="K55" s="1"/>
      <c r="L55" s="1"/>
    </row>
    <row r="56" spans="1:12" ht="18.75" customHeight="1" x14ac:dyDescent="0.3">
      <c r="A56" s="14"/>
      <c r="B56" s="14"/>
      <c r="C56" s="15"/>
      <c r="D56" s="12"/>
      <c r="G56" s="30"/>
      <c r="H56" s="1"/>
      <c r="I56" s="1"/>
      <c r="J56" s="30"/>
      <c r="K56" s="1"/>
      <c r="L56" s="1"/>
    </row>
    <row r="57" spans="1:12" ht="41.25" customHeight="1" x14ac:dyDescent="0.3">
      <c r="A57" s="3" t="s">
        <v>38</v>
      </c>
      <c r="B57" s="4" t="s">
        <v>39</v>
      </c>
      <c r="C57" s="5" t="s">
        <v>40</v>
      </c>
      <c r="D57" s="12"/>
      <c r="G57" s="30"/>
      <c r="H57" s="1"/>
      <c r="I57" s="1"/>
      <c r="J57" s="30"/>
      <c r="K57" s="1"/>
      <c r="L57" s="1"/>
    </row>
    <row r="58" spans="1:12" ht="18.75" customHeight="1" x14ac:dyDescent="0.3">
      <c r="A58" s="16" t="s">
        <v>539</v>
      </c>
      <c r="B58" s="17" t="s">
        <v>540</v>
      </c>
      <c r="C58" s="18">
        <v>63.979166666666664</v>
      </c>
      <c r="D58" s="12"/>
      <c r="G58" s="30"/>
      <c r="H58" s="12"/>
      <c r="I58" s="1"/>
      <c r="J58" s="30"/>
      <c r="K58" s="12"/>
      <c r="L58" s="1"/>
    </row>
    <row r="59" spans="1:12" ht="18.75" customHeight="1" x14ac:dyDescent="0.3">
      <c r="A59" s="16" t="s">
        <v>541</v>
      </c>
      <c r="B59" s="17" t="s">
        <v>542</v>
      </c>
      <c r="C59" s="18">
        <v>91.166666666666671</v>
      </c>
      <c r="D59" s="12"/>
      <c r="G59" s="30"/>
      <c r="I59" s="1"/>
      <c r="J59" s="30"/>
      <c r="L59" s="1"/>
    </row>
    <row r="60" spans="1:12" ht="18.75" customHeight="1" x14ac:dyDescent="0.3">
      <c r="A60" s="16" t="s">
        <v>543</v>
      </c>
      <c r="B60" s="17" t="s">
        <v>544</v>
      </c>
      <c r="C60" s="18">
        <v>125.93750000000001</v>
      </c>
      <c r="D60" s="12"/>
      <c r="G60" s="30"/>
      <c r="I60" s="1"/>
      <c r="J60" s="30"/>
      <c r="L60" s="1"/>
    </row>
    <row r="61" spans="1:12" ht="18.75" customHeight="1" x14ac:dyDescent="0.3">
      <c r="A61" s="9"/>
      <c r="C61" s="20"/>
      <c r="D61" s="12"/>
      <c r="E61" s="19"/>
      <c r="F61" s="19"/>
      <c r="G61" s="30"/>
      <c r="H61" s="1"/>
      <c r="I61" s="1"/>
      <c r="J61" s="30"/>
      <c r="K61" s="1"/>
      <c r="L61" s="1"/>
    </row>
    <row r="62" spans="1:12" ht="18.75" customHeight="1" x14ac:dyDescent="0.3">
      <c r="A62" s="2" t="s">
        <v>67</v>
      </c>
      <c r="B62" s="14"/>
      <c r="C62" s="15"/>
      <c r="D62" s="12"/>
      <c r="G62" s="30"/>
      <c r="H62" s="1"/>
      <c r="I62" s="1"/>
      <c r="J62" s="30"/>
      <c r="K62" s="1"/>
      <c r="L62" s="1"/>
    </row>
    <row r="63" spans="1:12" ht="18.75" customHeight="1" x14ac:dyDescent="0.3">
      <c r="A63" s="14"/>
      <c r="B63" s="14"/>
      <c r="C63" s="15"/>
      <c r="D63" s="12"/>
      <c r="G63" s="30"/>
      <c r="H63" s="1"/>
      <c r="I63" s="1"/>
      <c r="J63" s="30"/>
      <c r="K63" s="1"/>
      <c r="L63" s="1"/>
    </row>
    <row r="64" spans="1:12" ht="41.25" customHeight="1" x14ac:dyDescent="0.3">
      <c r="A64" s="3" t="s">
        <v>38</v>
      </c>
      <c r="B64" s="4" t="s">
        <v>39</v>
      </c>
      <c r="C64" s="5" t="s">
        <v>40</v>
      </c>
      <c r="D64" s="12"/>
      <c r="G64" s="30"/>
      <c r="H64" s="1"/>
      <c r="I64" s="1"/>
      <c r="J64" s="30"/>
      <c r="K64" s="1"/>
      <c r="L64" s="1"/>
    </row>
    <row r="65" spans="1:12" ht="18.75" customHeight="1" x14ac:dyDescent="0.3">
      <c r="A65" s="16" t="s">
        <v>545</v>
      </c>
      <c r="B65" s="17" t="s">
        <v>546</v>
      </c>
      <c r="C65" s="18">
        <v>25.59375</v>
      </c>
      <c r="D65" s="12"/>
      <c r="G65" s="30"/>
      <c r="H65" s="1"/>
      <c r="I65" s="1"/>
      <c r="J65" s="30"/>
      <c r="K65" s="1"/>
      <c r="L65" s="1"/>
    </row>
    <row r="66" spans="1:12" ht="18.75" customHeight="1" x14ac:dyDescent="0.3">
      <c r="A66" s="16" t="s">
        <v>547</v>
      </c>
      <c r="B66" s="17" t="s">
        <v>548</v>
      </c>
      <c r="C66" s="18">
        <v>45.760416666666671</v>
      </c>
      <c r="D66" s="12"/>
      <c r="G66" s="30"/>
      <c r="H66" s="1"/>
      <c r="I66" s="1"/>
      <c r="J66" s="30"/>
      <c r="K66" s="1"/>
      <c r="L66" s="1"/>
    </row>
    <row r="67" spans="1:12" ht="18.75" customHeight="1" x14ac:dyDescent="0.3">
      <c r="A67" s="16" t="s">
        <v>549</v>
      </c>
      <c r="B67" s="17" t="s">
        <v>550</v>
      </c>
      <c r="C67" s="18">
        <v>82.458333333333343</v>
      </c>
      <c r="D67" s="12"/>
      <c r="G67" s="30"/>
      <c r="H67" s="1"/>
      <c r="I67" s="1"/>
      <c r="J67" s="30"/>
      <c r="K67" s="1"/>
      <c r="L67" s="1"/>
    </row>
    <row r="68" spans="1:12" ht="18.75" customHeight="1" x14ac:dyDescent="0.3">
      <c r="G68" s="30"/>
      <c r="H68" s="1"/>
      <c r="I68" s="1"/>
      <c r="J68" s="30"/>
      <c r="K68" s="1"/>
      <c r="L68" s="1"/>
    </row>
    <row r="69" spans="1:12" ht="18.75" customHeight="1" x14ac:dyDescent="0.3">
      <c r="G69" s="30"/>
      <c r="H69" s="1"/>
      <c r="I69" s="1"/>
      <c r="J69" s="30"/>
      <c r="K69" s="1"/>
      <c r="L69" s="1"/>
    </row>
    <row r="70" spans="1:12" ht="18.75" customHeight="1" x14ac:dyDescent="0.3">
      <c r="A70" s="1" t="s">
        <v>551</v>
      </c>
      <c r="G70" s="30"/>
      <c r="H70" s="1"/>
      <c r="I70" s="1"/>
      <c r="J70" s="30"/>
      <c r="K70" s="1"/>
      <c r="L70" s="1"/>
    </row>
    <row r="71" spans="1:12" ht="18.75" customHeight="1" x14ac:dyDescent="0.3">
      <c r="G71" s="30"/>
      <c r="J71" s="30"/>
    </row>
    <row r="72" spans="1:12" ht="18.75" customHeight="1" x14ac:dyDescent="0.3">
      <c r="G72" s="30"/>
      <c r="J72" s="30"/>
    </row>
    <row r="73" spans="1:12" ht="18.75" customHeight="1" x14ac:dyDescent="0.3">
      <c r="G73" s="30"/>
      <c r="J73" s="30"/>
    </row>
    <row r="74" spans="1:12" ht="18.75" customHeight="1" x14ac:dyDescent="0.3">
      <c r="G74" s="30"/>
      <c r="J74" s="30"/>
    </row>
    <row r="75" spans="1:12" ht="18.75" customHeight="1" x14ac:dyDescent="0.3">
      <c r="G75" s="30"/>
      <c r="J75" s="30"/>
    </row>
    <row r="76" spans="1:12" ht="18.75" customHeight="1" x14ac:dyDescent="0.3">
      <c r="G76" s="30"/>
      <c r="J76" s="30"/>
    </row>
    <row r="77" spans="1:12" ht="18.75" customHeight="1" x14ac:dyDescent="0.3">
      <c r="G77" s="30"/>
      <c r="J77" s="30"/>
    </row>
    <row r="78" spans="1:12" ht="18.75" customHeight="1" x14ac:dyDescent="0.3">
      <c r="G78" s="30"/>
      <c r="J78" s="30"/>
    </row>
    <row r="79" spans="1:12" ht="18.75" customHeight="1" x14ac:dyDescent="0.3">
      <c r="G79" s="30"/>
      <c r="J79" s="30"/>
    </row>
    <row r="80" spans="1:12" ht="18.75" customHeight="1" x14ac:dyDescent="0.3">
      <c r="G80" s="30"/>
      <c r="J80" s="30"/>
    </row>
    <row r="81" spans="7:10" ht="18.75" customHeight="1" x14ac:dyDescent="0.3">
      <c r="G81" s="30"/>
      <c r="J81" s="30"/>
    </row>
    <row r="82" spans="7:10" ht="18.75" customHeight="1" x14ac:dyDescent="0.3">
      <c r="G82" s="30"/>
      <c r="J82" s="30"/>
    </row>
    <row r="83" spans="7:10" ht="18.75" customHeight="1" x14ac:dyDescent="0.3">
      <c r="G83" s="30"/>
      <c r="J83" s="30"/>
    </row>
    <row r="84" spans="7:10" ht="18.75" customHeight="1" x14ac:dyDescent="0.3">
      <c r="G84" s="30"/>
      <c r="J84" s="30"/>
    </row>
    <row r="85" spans="7:10" ht="18.75" customHeight="1" x14ac:dyDescent="0.3">
      <c r="G85" s="30"/>
      <c r="J85" s="30"/>
    </row>
    <row r="86" spans="7:10" ht="18.75" customHeight="1" x14ac:dyDescent="0.3">
      <c r="G86" s="30"/>
      <c r="J86" s="30"/>
    </row>
    <row r="87" spans="7:10" x14ac:dyDescent="0.3">
      <c r="G87" s="30"/>
      <c r="J87" s="30"/>
    </row>
    <row r="88" spans="7:10" x14ac:dyDescent="0.3">
      <c r="G88" s="30"/>
      <c r="J88" s="30"/>
    </row>
    <row r="89" spans="7:10" x14ac:dyDescent="0.3">
      <c r="G89" s="30"/>
      <c r="J89" s="30"/>
    </row>
    <row r="90" spans="7:10" x14ac:dyDescent="0.3">
      <c r="G90" s="30"/>
      <c r="J90" s="30"/>
    </row>
    <row r="91" spans="7:10" x14ac:dyDescent="0.3">
      <c r="G91" s="30"/>
      <c r="J91" s="30"/>
    </row>
    <row r="92" spans="7:10" x14ac:dyDescent="0.3">
      <c r="G92" s="30"/>
      <c r="J92" s="30"/>
    </row>
    <row r="93" spans="7:10" x14ac:dyDescent="0.3">
      <c r="G93" s="30"/>
      <c r="J93" s="30"/>
    </row>
    <row r="94" spans="7:10" x14ac:dyDescent="0.3">
      <c r="G94" s="30"/>
      <c r="J94" s="30"/>
    </row>
    <row r="95" spans="7:10" x14ac:dyDescent="0.3">
      <c r="G95" s="30"/>
      <c r="J95" s="30"/>
    </row>
    <row r="96" spans="7:10" x14ac:dyDescent="0.3">
      <c r="G96" s="30"/>
      <c r="J96" s="30"/>
    </row>
    <row r="97" spans="7:10" x14ac:dyDescent="0.3">
      <c r="G97" s="30"/>
      <c r="J97" s="30"/>
    </row>
    <row r="98" spans="7:10" x14ac:dyDescent="0.3">
      <c r="G98" s="30"/>
      <c r="J98" s="30"/>
    </row>
    <row r="99" spans="7:10" x14ac:dyDescent="0.3">
      <c r="G99" s="30"/>
      <c r="J99" s="30"/>
    </row>
    <row r="100" spans="7:10" x14ac:dyDescent="0.3">
      <c r="G100" s="30"/>
      <c r="J100" s="30"/>
    </row>
    <row r="101" spans="7:10" x14ac:dyDescent="0.3">
      <c r="G101" s="30"/>
      <c r="J101" s="30"/>
    </row>
    <row r="102" spans="7:10" x14ac:dyDescent="0.3">
      <c r="G102" s="30"/>
      <c r="J102" s="30"/>
    </row>
    <row r="103" spans="7:10" x14ac:dyDescent="0.3">
      <c r="G103" s="30"/>
      <c r="J103" s="30"/>
    </row>
    <row r="104" spans="7:10" x14ac:dyDescent="0.3">
      <c r="G104" s="30"/>
      <c r="J104" s="30"/>
    </row>
    <row r="105" spans="7:10" x14ac:dyDescent="0.3">
      <c r="G105" s="30"/>
      <c r="J105" s="30"/>
    </row>
    <row r="106" spans="7:10" x14ac:dyDescent="0.3">
      <c r="G106" s="30"/>
      <c r="J106" s="30"/>
    </row>
    <row r="107" spans="7:10" x14ac:dyDescent="0.3">
      <c r="G107" s="30"/>
      <c r="J107" s="30"/>
    </row>
    <row r="108" spans="7:10" x14ac:dyDescent="0.3">
      <c r="G108" s="30"/>
      <c r="J108" s="30"/>
    </row>
    <row r="109" spans="7:10" x14ac:dyDescent="0.3">
      <c r="G109" s="30"/>
      <c r="J109" s="30"/>
    </row>
    <row r="110" spans="7:10" x14ac:dyDescent="0.3">
      <c r="G110" s="30"/>
      <c r="J110" s="30"/>
    </row>
    <row r="111" spans="7:10" x14ac:dyDescent="0.3">
      <c r="G111" s="30"/>
      <c r="J111" s="30"/>
    </row>
    <row r="112" spans="7:10" x14ac:dyDescent="0.3">
      <c r="G112" s="30"/>
      <c r="J112" s="30"/>
    </row>
    <row r="113" spans="7:10" x14ac:dyDescent="0.3">
      <c r="G113" s="30"/>
      <c r="J113" s="30"/>
    </row>
    <row r="114" spans="7:10" x14ac:dyDescent="0.3">
      <c r="G114" s="30"/>
      <c r="J114" s="30"/>
    </row>
    <row r="115" spans="7:10" x14ac:dyDescent="0.3">
      <c r="G115" s="30"/>
      <c r="J115" s="30"/>
    </row>
    <row r="116" spans="7:10" x14ac:dyDescent="0.3">
      <c r="G116" s="30"/>
      <c r="J116" s="30"/>
    </row>
    <row r="117" spans="7:10" x14ac:dyDescent="0.3">
      <c r="G117" s="30"/>
      <c r="J117" s="30"/>
    </row>
    <row r="118" spans="7:10" x14ac:dyDescent="0.3">
      <c r="G118" s="30"/>
      <c r="J118" s="30"/>
    </row>
    <row r="119" spans="7:10" x14ac:dyDescent="0.3">
      <c r="G119" s="30"/>
      <c r="J119" s="30"/>
    </row>
    <row r="120" spans="7:10" x14ac:dyDescent="0.3">
      <c r="G120" s="30"/>
      <c r="J120" s="30"/>
    </row>
    <row r="121" spans="7:10" x14ac:dyDescent="0.3">
      <c r="G121" s="30"/>
      <c r="J121" s="30"/>
    </row>
    <row r="122" spans="7:10" x14ac:dyDescent="0.3">
      <c r="G122" s="30"/>
      <c r="J122" s="30"/>
    </row>
    <row r="123" spans="7:10" x14ac:dyDescent="0.3">
      <c r="G123" s="30"/>
      <c r="J123" s="30"/>
    </row>
    <row r="124" spans="7:10" x14ac:dyDescent="0.3">
      <c r="G124" s="30"/>
      <c r="J124" s="30"/>
    </row>
    <row r="125" spans="7:10" x14ac:dyDescent="0.3">
      <c r="G125" s="30"/>
      <c r="J125" s="30"/>
    </row>
    <row r="126" spans="7:10" x14ac:dyDescent="0.3">
      <c r="G126" s="30"/>
      <c r="J126" s="30"/>
    </row>
    <row r="127" spans="7:10" x14ac:dyDescent="0.3">
      <c r="G127" s="30"/>
      <c r="J127" s="30"/>
    </row>
    <row r="128" spans="7:10" x14ac:dyDescent="0.3">
      <c r="G128" s="30"/>
      <c r="J128" s="30"/>
    </row>
    <row r="129" spans="7:10" x14ac:dyDescent="0.3">
      <c r="G129" s="30"/>
      <c r="J129" s="30"/>
    </row>
  </sheetData>
  <sortState xmlns:xlrd2="http://schemas.microsoft.com/office/spreadsheetml/2017/richdata2" ref="A40:C42">
    <sortCondition ref="A40:A42"/>
  </sortState>
  <mergeCells count="7">
    <mergeCell ref="K1:L1"/>
    <mergeCell ref="A34:B34"/>
    <mergeCell ref="H1:I1"/>
    <mergeCell ref="A1:F1"/>
    <mergeCell ref="A5:F5"/>
    <mergeCell ref="A17:B17"/>
    <mergeCell ref="A25:B25"/>
  </mergeCells>
  <phoneticPr fontId="12" type="noConversion"/>
  <hyperlinks>
    <hyperlink ref="H1:I1" location="'Options et Consos Mono A4'!A1" display="Options Mono A4" xr:uid="{5D4021C3-C355-4A10-89C6-513B809C3664}"/>
    <hyperlink ref="K1:L1" location="'Tarif Top Partners OP'!A1" display="&lt; Retour Sommaire" xr:uid="{A439B976-649F-4776-9CDB-97D0268F3906}"/>
  </hyperlinks>
  <pageMargins left="0.7" right="0.7" top="0.75" bottom="0.75" header="0.3" footer="0.3"/>
  <customProperties>
    <customPr name="_pios_id" r:id="rId1"/>
  </customPropertie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0E2DA7-8570-4B82-8799-6CD3E44A006D}">
  <sheetPr>
    <tabColor theme="1" tint="0.249977111117893"/>
  </sheetPr>
  <dimension ref="A1:M129"/>
  <sheetViews>
    <sheetView showGridLines="0" zoomScale="85" zoomScaleNormal="85" workbookViewId="0">
      <selection sqref="A1:F1"/>
    </sheetView>
  </sheetViews>
  <sheetFormatPr baseColWidth="10" defaultColWidth="11.44140625" defaultRowHeight="15.6" x14ac:dyDescent="0.3"/>
  <cols>
    <col min="1" max="1" width="19.88671875" style="1" customWidth="1"/>
    <col min="2" max="2" width="77.5546875" style="1" customWidth="1"/>
    <col min="3" max="6" width="19.33203125" style="1" customWidth="1"/>
    <col min="7" max="7" width="4.88671875" style="1" customWidth="1"/>
    <col min="8" max="9" width="19.33203125" style="19" customWidth="1"/>
    <col min="10" max="10" width="4.88671875" style="1" customWidth="1"/>
    <col min="11" max="12" width="19.33203125" style="19" customWidth="1"/>
    <col min="13" max="16384" width="11.44140625" style="1"/>
  </cols>
  <sheetData>
    <row r="1" spans="1:13" ht="67.5" customHeight="1" x14ac:dyDescent="0.3">
      <c r="A1" s="76" t="s">
        <v>33</v>
      </c>
      <c r="B1" s="77"/>
      <c r="C1" s="77"/>
      <c r="D1" s="77"/>
      <c r="E1" s="77"/>
      <c r="F1" s="78"/>
      <c r="G1" s="19"/>
      <c r="H1" s="71" t="s">
        <v>529</v>
      </c>
      <c r="I1" s="72"/>
      <c r="J1" s="19"/>
      <c r="K1" s="71" t="s">
        <v>35</v>
      </c>
      <c r="L1" s="72"/>
      <c r="M1" s="19"/>
    </row>
    <row r="2" spans="1:13" ht="18.75" customHeight="1" x14ac:dyDescent="0.3"/>
    <row r="3" spans="1:13" ht="18.75" customHeight="1" x14ac:dyDescent="0.3"/>
    <row r="4" spans="1:13" ht="18.75" customHeight="1" x14ac:dyDescent="0.3"/>
    <row r="5" spans="1:13" ht="25.8" x14ac:dyDescent="0.3">
      <c r="A5" s="102" t="s">
        <v>552</v>
      </c>
      <c r="B5" s="103"/>
      <c r="C5" s="103"/>
      <c r="D5" s="103"/>
      <c r="E5" s="103"/>
      <c r="F5" s="104"/>
      <c r="G5" s="19"/>
      <c r="J5" s="19"/>
    </row>
    <row r="6" spans="1:13" ht="18.75" customHeight="1" x14ac:dyDescent="0.3"/>
    <row r="7" spans="1:13" s="19" customFormat="1" ht="18.75" customHeight="1" x14ac:dyDescent="0.3">
      <c r="A7" s="2" t="s">
        <v>363</v>
      </c>
      <c r="B7" s="1"/>
      <c r="C7" s="1"/>
      <c r="D7" s="1"/>
      <c r="E7" s="1"/>
      <c r="F7" s="1"/>
      <c r="G7" s="1"/>
      <c r="J7" s="1"/>
    </row>
    <row r="8" spans="1:13" s="19" customFormat="1" ht="18.75" customHeight="1" x14ac:dyDescent="0.3">
      <c r="A8" s="1"/>
      <c r="B8" s="1"/>
      <c r="C8" s="1"/>
      <c r="D8" s="1"/>
      <c r="E8" s="1"/>
      <c r="F8" s="1"/>
      <c r="G8" s="1"/>
      <c r="J8" s="1"/>
    </row>
    <row r="9" spans="1:13" ht="41.25" customHeight="1" x14ac:dyDescent="0.3">
      <c r="A9" s="3" t="s">
        <v>38</v>
      </c>
      <c r="B9" s="4" t="s">
        <v>39</v>
      </c>
      <c r="C9" s="5" t="s">
        <v>40</v>
      </c>
      <c r="G9" s="30"/>
      <c r="J9" s="30"/>
    </row>
    <row r="10" spans="1:13" ht="18.75" customHeight="1" x14ac:dyDescent="0.3">
      <c r="A10" s="16" t="s">
        <v>553</v>
      </c>
      <c r="B10" s="17" t="s">
        <v>554</v>
      </c>
      <c r="C10" s="18">
        <v>286.84491978609628</v>
      </c>
    </row>
    <row r="11" spans="1:13" ht="18.75" customHeight="1" x14ac:dyDescent="0.3">
      <c r="A11" s="14"/>
      <c r="B11" s="14"/>
      <c r="C11" s="15"/>
    </row>
    <row r="12" spans="1:13" s="19" customFormat="1" ht="18.75" customHeight="1" x14ac:dyDescent="0.3">
      <c r="A12" s="2" t="s">
        <v>366</v>
      </c>
      <c r="B12" s="1"/>
      <c r="C12" s="1"/>
      <c r="D12" s="1"/>
      <c r="E12" s="1"/>
      <c r="F12" s="1"/>
      <c r="G12" s="1"/>
      <c r="J12" s="1"/>
    </row>
    <row r="13" spans="1:13" s="19" customFormat="1" ht="18.75" customHeight="1" x14ac:dyDescent="0.3">
      <c r="A13" s="1"/>
      <c r="B13" s="1"/>
      <c r="C13" s="1"/>
      <c r="D13" s="1"/>
      <c r="E13" s="1"/>
      <c r="F13" s="1"/>
      <c r="G13" s="1"/>
      <c r="J13" s="1"/>
    </row>
    <row r="14" spans="1:13" ht="41.25" customHeight="1" x14ac:dyDescent="0.3">
      <c r="A14" s="3" t="s">
        <v>38</v>
      </c>
      <c r="B14" s="4" t="s">
        <v>39</v>
      </c>
      <c r="C14" s="5" t="s">
        <v>40</v>
      </c>
    </row>
    <row r="15" spans="1:13" ht="18.75" customHeight="1" x14ac:dyDescent="0.3">
      <c r="A15" s="16" t="s">
        <v>553</v>
      </c>
      <c r="B15" s="17" t="s">
        <v>554</v>
      </c>
      <c r="C15" s="18">
        <v>286.84491978609628</v>
      </c>
    </row>
    <row r="16" spans="1:13" ht="18.75" customHeight="1" x14ac:dyDescent="0.3">
      <c r="A16" s="16" t="s">
        <v>367</v>
      </c>
      <c r="B16" s="17" t="s">
        <v>368</v>
      </c>
      <c r="C16" s="18">
        <v>122.88770053475938</v>
      </c>
    </row>
    <row r="17" spans="1:10" ht="18.75" customHeight="1" x14ac:dyDescent="0.3">
      <c r="A17" s="75" t="s">
        <v>44</v>
      </c>
      <c r="B17" s="75"/>
      <c r="C17" s="25">
        <f>SUM(C15:C16)</f>
        <v>409.73262032085563</v>
      </c>
    </row>
    <row r="18" spans="1:10" ht="18.75" customHeight="1" x14ac:dyDescent="0.3"/>
    <row r="19" spans="1:10" s="19" customFormat="1" ht="18.75" customHeight="1" x14ac:dyDescent="0.3">
      <c r="A19" s="2" t="s">
        <v>369</v>
      </c>
      <c r="B19" s="1"/>
      <c r="C19" s="1"/>
      <c r="D19" s="1"/>
      <c r="E19" s="1"/>
      <c r="F19" s="1"/>
      <c r="G19" s="1"/>
      <c r="J19" s="1"/>
    </row>
    <row r="20" spans="1:10" s="19" customFormat="1" ht="18.75" customHeight="1" x14ac:dyDescent="0.3">
      <c r="A20" s="1"/>
      <c r="B20" s="1"/>
      <c r="C20" s="1"/>
      <c r="D20" s="1"/>
      <c r="E20" s="1"/>
      <c r="F20" s="1"/>
      <c r="G20" s="1"/>
      <c r="J20" s="1"/>
    </row>
    <row r="21" spans="1:10" ht="41.25" customHeight="1" x14ac:dyDescent="0.3">
      <c r="A21" s="3" t="s">
        <v>38</v>
      </c>
      <c r="B21" s="4" t="s">
        <v>39</v>
      </c>
      <c r="C21" s="5" t="s">
        <v>40</v>
      </c>
    </row>
    <row r="22" spans="1:10" ht="18.75" customHeight="1" x14ac:dyDescent="0.3">
      <c r="A22" s="16" t="s">
        <v>553</v>
      </c>
      <c r="B22" s="17" t="s">
        <v>554</v>
      </c>
      <c r="C22" s="18">
        <v>286.84491978609628</v>
      </c>
    </row>
    <row r="23" spans="1:10" ht="18.75" customHeight="1" x14ac:dyDescent="0.3">
      <c r="A23" s="16" t="s">
        <v>367</v>
      </c>
      <c r="B23" s="17" t="s">
        <v>368</v>
      </c>
      <c r="C23" s="18">
        <v>122.88770053475938</v>
      </c>
    </row>
    <row r="24" spans="1:10" ht="18.75" customHeight="1" x14ac:dyDescent="0.3">
      <c r="A24" s="16" t="s">
        <v>367</v>
      </c>
      <c r="B24" s="17" t="s">
        <v>368</v>
      </c>
      <c r="C24" s="18">
        <v>122.88770053475938</v>
      </c>
    </row>
    <row r="25" spans="1:10" ht="18.75" customHeight="1" x14ac:dyDescent="0.3">
      <c r="A25" s="75" t="s">
        <v>44</v>
      </c>
      <c r="B25" s="75"/>
      <c r="C25" s="25">
        <f>SUM(C22:C24)</f>
        <v>532.62032085561498</v>
      </c>
    </row>
    <row r="26" spans="1:10" ht="18.75" customHeight="1" x14ac:dyDescent="0.3"/>
    <row r="27" spans="1:10" s="19" customFormat="1" ht="18.75" customHeight="1" x14ac:dyDescent="0.3">
      <c r="A27" s="2" t="s">
        <v>370</v>
      </c>
      <c r="B27" s="1"/>
      <c r="C27" s="1"/>
      <c r="D27" s="1"/>
      <c r="E27" s="1"/>
      <c r="F27" s="1"/>
      <c r="G27" s="1"/>
      <c r="J27" s="1"/>
    </row>
    <row r="28" spans="1:10" s="19" customFormat="1" ht="18.75" customHeight="1" x14ac:dyDescent="0.3">
      <c r="A28" s="1"/>
      <c r="B28" s="1"/>
      <c r="C28" s="1"/>
      <c r="D28" s="1"/>
      <c r="E28" s="1"/>
      <c r="F28" s="1"/>
      <c r="G28" s="1"/>
      <c r="J28" s="1"/>
    </row>
    <row r="29" spans="1:10" ht="41.25" customHeight="1" x14ac:dyDescent="0.3">
      <c r="A29" s="3" t="s">
        <v>38</v>
      </c>
      <c r="B29" s="4" t="s">
        <v>39</v>
      </c>
      <c r="C29" s="5" t="s">
        <v>40</v>
      </c>
      <c r="G29" s="30"/>
      <c r="J29" s="30"/>
    </row>
    <row r="30" spans="1:10" ht="18.75" customHeight="1" x14ac:dyDescent="0.3">
      <c r="A30" s="16" t="s">
        <v>553</v>
      </c>
      <c r="B30" s="17" t="s">
        <v>554</v>
      </c>
      <c r="C30" s="18">
        <v>286.84491978609628</v>
      </c>
      <c r="G30" s="30"/>
      <c r="J30" s="30"/>
    </row>
    <row r="31" spans="1:10" ht="18.75" customHeight="1" x14ac:dyDescent="0.3">
      <c r="A31" s="16" t="s">
        <v>367</v>
      </c>
      <c r="B31" s="17" t="s">
        <v>368</v>
      </c>
      <c r="C31" s="18">
        <v>122.88770053475938</v>
      </c>
      <c r="G31" s="30"/>
      <c r="J31" s="30"/>
    </row>
    <row r="32" spans="1:10" ht="18.75" customHeight="1" x14ac:dyDescent="0.3">
      <c r="A32" s="16" t="s">
        <v>367</v>
      </c>
      <c r="B32" s="17" t="s">
        <v>368</v>
      </c>
      <c r="C32" s="18">
        <v>122.88770053475938</v>
      </c>
      <c r="G32" s="30"/>
      <c r="J32" s="30"/>
    </row>
    <row r="33" spans="1:12" ht="18.75" customHeight="1" x14ac:dyDescent="0.3">
      <c r="A33" s="16" t="s">
        <v>367</v>
      </c>
      <c r="B33" s="17" t="s">
        <v>368</v>
      </c>
      <c r="C33" s="18">
        <v>122.88770053475938</v>
      </c>
      <c r="G33" s="30"/>
      <c r="J33" s="30"/>
    </row>
    <row r="34" spans="1:12" ht="18.75" customHeight="1" x14ac:dyDescent="0.3">
      <c r="A34" s="75" t="s">
        <v>44</v>
      </c>
      <c r="B34" s="75"/>
      <c r="C34" s="25">
        <f>SUM(C30:C33)</f>
        <v>655.50802139037432</v>
      </c>
      <c r="G34" s="30"/>
      <c r="J34" s="30"/>
    </row>
    <row r="35" spans="1:12" ht="18.75" customHeight="1" x14ac:dyDescent="0.3">
      <c r="A35" s="14"/>
      <c r="B35" s="14"/>
      <c r="C35" s="15"/>
      <c r="D35" s="15"/>
      <c r="E35" s="15"/>
      <c r="G35" s="30"/>
      <c r="H35" s="1"/>
      <c r="I35" s="1"/>
      <c r="J35" s="30"/>
      <c r="K35" s="1"/>
      <c r="L35" s="1"/>
    </row>
    <row r="36" spans="1:12" ht="18.75" customHeight="1" x14ac:dyDescent="0.3">
      <c r="G36" s="30"/>
      <c r="H36" s="1"/>
      <c r="I36" s="1"/>
      <c r="J36" s="30"/>
      <c r="K36" s="1"/>
      <c r="L36" s="1"/>
    </row>
    <row r="37" spans="1:12" ht="18.75" customHeight="1" x14ac:dyDescent="0.3">
      <c r="A37" s="2" t="s">
        <v>288</v>
      </c>
      <c r="G37" s="30"/>
      <c r="J37" s="30"/>
    </row>
    <row r="38" spans="1:12" ht="18.75" customHeight="1" x14ac:dyDescent="0.3">
      <c r="A38" s="14"/>
      <c r="B38" s="14"/>
      <c r="C38" s="15"/>
      <c r="G38" s="30"/>
      <c r="J38" s="30"/>
    </row>
    <row r="39" spans="1:12" ht="41.25" customHeight="1" x14ac:dyDescent="0.3">
      <c r="A39" s="3" t="s">
        <v>38</v>
      </c>
      <c r="B39" s="4" t="s">
        <v>39</v>
      </c>
      <c r="C39" s="5" t="s">
        <v>40</v>
      </c>
      <c r="E39" s="5" t="s">
        <v>46</v>
      </c>
      <c r="F39" s="19"/>
      <c r="G39" s="30"/>
      <c r="J39" s="30"/>
    </row>
    <row r="40" spans="1:12" ht="18.75" customHeight="1" x14ac:dyDescent="0.3">
      <c r="A40" s="16" t="s">
        <v>533</v>
      </c>
      <c r="B40" s="17" t="s">
        <v>555</v>
      </c>
      <c r="C40" s="18">
        <v>91.078534031413625</v>
      </c>
      <c r="E40" s="26">
        <f>C40/5000</f>
        <v>1.8215706806282726E-2</v>
      </c>
      <c r="F40" s="19"/>
      <c r="G40" s="30"/>
      <c r="J40" s="30"/>
    </row>
    <row r="41" spans="1:12" ht="18.75" customHeight="1" x14ac:dyDescent="0.3">
      <c r="A41" s="16" t="s">
        <v>535</v>
      </c>
      <c r="B41" s="17" t="s">
        <v>556</v>
      </c>
      <c r="C41" s="18">
        <v>106.61780104712044</v>
      </c>
      <c r="E41" s="26">
        <f>C41/10000</f>
        <v>1.0661780104712044E-2</v>
      </c>
      <c r="F41" s="19"/>
      <c r="G41" s="30"/>
      <c r="J41" s="30"/>
    </row>
    <row r="42" spans="1:12" ht="18.75" customHeight="1" x14ac:dyDescent="0.3">
      <c r="A42" s="16" t="s">
        <v>537</v>
      </c>
      <c r="B42" s="17" t="s">
        <v>557</v>
      </c>
      <c r="C42" s="18">
        <v>235.60209424083774</v>
      </c>
      <c r="E42" s="26">
        <f>C42/40000</f>
        <v>5.8900523560209434E-3</v>
      </c>
      <c r="F42" s="19"/>
      <c r="G42" s="30"/>
      <c r="J42" s="30"/>
    </row>
    <row r="43" spans="1:12" ht="18.75" customHeight="1" x14ac:dyDescent="0.3">
      <c r="A43" s="13"/>
      <c r="G43" s="30"/>
      <c r="J43" s="30"/>
    </row>
    <row r="44" spans="1:12" ht="18.75" customHeight="1" x14ac:dyDescent="0.3">
      <c r="A44" s="13"/>
      <c r="G44" s="30"/>
      <c r="J44" s="30"/>
    </row>
    <row r="45" spans="1:12" ht="18.75" customHeight="1" x14ac:dyDescent="0.3">
      <c r="G45" s="30"/>
      <c r="J45" s="30"/>
    </row>
    <row r="46" spans="1:12" ht="18.75" customHeight="1" x14ac:dyDescent="0.3">
      <c r="G46" s="30"/>
      <c r="H46" s="1"/>
      <c r="I46" s="1"/>
      <c r="J46" s="30"/>
      <c r="K46" s="1"/>
      <c r="L46" s="1"/>
    </row>
    <row r="47" spans="1:12" ht="18.75" customHeight="1" x14ac:dyDescent="0.3">
      <c r="G47" s="30"/>
      <c r="H47" s="1"/>
      <c r="I47" s="1"/>
      <c r="J47" s="30"/>
      <c r="K47" s="1"/>
      <c r="L47" s="1"/>
    </row>
    <row r="48" spans="1:12" ht="18.75" customHeight="1" x14ac:dyDescent="0.3">
      <c r="G48" s="30"/>
      <c r="H48" s="1"/>
      <c r="I48" s="1"/>
      <c r="J48" s="30"/>
      <c r="K48" s="1"/>
      <c r="L48" s="1"/>
    </row>
    <row r="49" spans="1:12" ht="18.75" customHeight="1" x14ac:dyDescent="0.3">
      <c r="G49" s="30"/>
      <c r="H49" s="1"/>
      <c r="I49" s="1"/>
      <c r="J49" s="30"/>
      <c r="K49" s="1"/>
      <c r="L49" s="1"/>
    </row>
    <row r="50" spans="1:12" ht="18.75" customHeight="1" x14ac:dyDescent="0.3">
      <c r="G50" s="30"/>
      <c r="H50" s="1"/>
      <c r="I50" s="1"/>
      <c r="J50" s="30"/>
      <c r="K50" s="1"/>
      <c r="L50" s="1"/>
    </row>
    <row r="51" spans="1:12" ht="18.75" customHeight="1" x14ac:dyDescent="0.3">
      <c r="G51" s="30"/>
      <c r="H51" s="1"/>
      <c r="I51" s="1"/>
      <c r="J51" s="30"/>
      <c r="K51" s="1"/>
      <c r="L51" s="1"/>
    </row>
    <row r="52" spans="1:12" ht="18.75" customHeight="1" x14ac:dyDescent="0.3">
      <c r="G52" s="30"/>
      <c r="H52" s="1"/>
      <c r="I52" s="1"/>
      <c r="J52" s="30"/>
      <c r="K52" s="1"/>
      <c r="L52" s="1"/>
    </row>
    <row r="53" spans="1:12" ht="18.75" customHeight="1" x14ac:dyDescent="0.3">
      <c r="G53" s="30"/>
      <c r="H53" s="1"/>
      <c r="I53" s="1"/>
      <c r="J53" s="30"/>
      <c r="K53" s="1"/>
      <c r="L53" s="1"/>
    </row>
    <row r="54" spans="1:12" ht="18.75" customHeight="1" x14ac:dyDescent="0.3">
      <c r="G54" s="30"/>
      <c r="H54" s="1"/>
      <c r="I54" s="1"/>
      <c r="J54" s="30"/>
      <c r="K54" s="1"/>
      <c r="L54" s="1"/>
    </row>
    <row r="55" spans="1:12" ht="18.75" customHeight="1" x14ac:dyDescent="0.3">
      <c r="A55" s="2" t="s">
        <v>56</v>
      </c>
      <c r="B55" s="14"/>
      <c r="C55" s="15"/>
      <c r="D55" s="12"/>
      <c r="G55" s="30"/>
      <c r="H55" s="1"/>
      <c r="I55" s="1"/>
      <c r="J55" s="30"/>
      <c r="K55" s="1"/>
      <c r="L55" s="1"/>
    </row>
    <row r="56" spans="1:12" ht="18.75" customHeight="1" x14ac:dyDescent="0.3">
      <c r="A56" s="14"/>
      <c r="B56" s="14"/>
      <c r="C56" s="15"/>
      <c r="D56" s="12"/>
      <c r="G56" s="30"/>
      <c r="H56" s="1"/>
      <c r="I56" s="1"/>
      <c r="J56" s="30"/>
      <c r="K56" s="1"/>
      <c r="L56" s="1"/>
    </row>
    <row r="57" spans="1:12" ht="41.25" customHeight="1" x14ac:dyDescent="0.3">
      <c r="A57" s="3" t="s">
        <v>38</v>
      </c>
      <c r="B57" s="4" t="s">
        <v>39</v>
      </c>
      <c r="C57" s="5" t="s">
        <v>40</v>
      </c>
      <c r="D57" s="12"/>
      <c r="G57" s="30"/>
      <c r="H57" s="1"/>
      <c r="I57" s="1"/>
      <c r="J57" s="30"/>
      <c r="K57" s="1"/>
      <c r="L57" s="1"/>
    </row>
    <row r="58" spans="1:12" ht="18.75" customHeight="1" x14ac:dyDescent="0.3">
      <c r="A58" s="16" t="s">
        <v>539</v>
      </c>
      <c r="B58" s="17" t="s">
        <v>558</v>
      </c>
      <c r="C58" s="18">
        <v>63.979166666666664</v>
      </c>
      <c r="D58" s="12"/>
      <c r="G58" s="30"/>
      <c r="H58" s="12"/>
      <c r="I58" s="1"/>
      <c r="J58" s="30"/>
      <c r="K58" s="12"/>
      <c r="L58" s="1"/>
    </row>
    <row r="59" spans="1:12" ht="18.75" customHeight="1" x14ac:dyDescent="0.3">
      <c r="A59" s="16" t="s">
        <v>541</v>
      </c>
      <c r="B59" s="17" t="s">
        <v>559</v>
      </c>
      <c r="C59" s="18">
        <v>91.166666666666671</v>
      </c>
      <c r="D59" s="12"/>
      <c r="G59" s="30"/>
      <c r="I59" s="1"/>
      <c r="J59" s="30"/>
      <c r="L59" s="1"/>
    </row>
    <row r="60" spans="1:12" ht="18.75" customHeight="1" x14ac:dyDescent="0.3">
      <c r="A60" s="16" t="s">
        <v>543</v>
      </c>
      <c r="B60" s="17" t="s">
        <v>560</v>
      </c>
      <c r="C60" s="18">
        <v>125.93750000000001</v>
      </c>
      <c r="D60" s="12"/>
      <c r="G60" s="30"/>
      <c r="I60" s="1"/>
      <c r="J60" s="30"/>
      <c r="L60" s="1"/>
    </row>
    <row r="61" spans="1:12" ht="18.75" customHeight="1" x14ac:dyDescent="0.3">
      <c r="A61" s="9"/>
      <c r="C61" s="20"/>
      <c r="D61" s="12"/>
      <c r="E61" s="19"/>
      <c r="F61" s="19"/>
      <c r="G61" s="30"/>
      <c r="H61" s="1"/>
      <c r="I61" s="1"/>
      <c r="J61" s="30"/>
      <c r="K61" s="1"/>
      <c r="L61" s="1"/>
    </row>
    <row r="62" spans="1:12" ht="18.75" customHeight="1" x14ac:dyDescent="0.3">
      <c r="A62" s="2" t="s">
        <v>67</v>
      </c>
      <c r="B62" s="14"/>
      <c r="C62" s="15"/>
      <c r="D62" s="12"/>
      <c r="G62" s="30"/>
      <c r="H62" s="1"/>
      <c r="I62" s="1"/>
      <c r="J62" s="30"/>
      <c r="K62" s="1"/>
      <c r="L62" s="1"/>
    </row>
    <row r="63" spans="1:12" ht="18.75" customHeight="1" x14ac:dyDescent="0.3">
      <c r="A63" s="14"/>
      <c r="B63" s="14"/>
      <c r="C63" s="15"/>
      <c r="D63" s="12"/>
      <c r="G63" s="30"/>
      <c r="H63" s="1"/>
      <c r="I63" s="1"/>
      <c r="J63" s="30"/>
      <c r="K63" s="1"/>
      <c r="L63" s="1"/>
    </row>
    <row r="64" spans="1:12" ht="41.25" customHeight="1" x14ac:dyDescent="0.3">
      <c r="A64" s="3" t="s">
        <v>38</v>
      </c>
      <c r="B64" s="4" t="s">
        <v>39</v>
      </c>
      <c r="C64" s="5" t="s">
        <v>40</v>
      </c>
      <c r="D64" s="12"/>
      <c r="G64" s="30"/>
      <c r="H64" s="1"/>
      <c r="I64" s="1"/>
      <c r="J64" s="30"/>
      <c r="K64" s="1"/>
      <c r="L64" s="1"/>
    </row>
    <row r="65" spans="1:12" ht="18.75" customHeight="1" x14ac:dyDescent="0.3">
      <c r="A65" s="16" t="s">
        <v>545</v>
      </c>
      <c r="B65" s="17" t="s">
        <v>561</v>
      </c>
      <c r="C65" s="18">
        <v>25.59375</v>
      </c>
      <c r="D65" s="12"/>
      <c r="G65" s="30"/>
      <c r="H65" s="1"/>
      <c r="I65" s="1"/>
      <c r="J65" s="30"/>
      <c r="K65" s="1"/>
      <c r="L65" s="1"/>
    </row>
    <row r="66" spans="1:12" ht="18.75" customHeight="1" x14ac:dyDescent="0.3">
      <c r="A66" s="16" t="s">
        <v>547</v>
      </c>
      <c r="B66" s="17" t="s">
        <v>562</v>
      </c>
      <c r="C66" s="18">
        <v>45.760416666666671</v>
      </c>
      <c r="D66" s="12"/>
      <c r="G66" s="30"/>
      <c r="H66" s="1"/>
      <c r="I66" s="1"/>
      <c r="J66" s="30"/>
      <c r="K66" s="1"/>
      <c r="L66" s="1"/>
    </row>
    <row r="67" spans="1:12" ht="18.75" customHeight="1" x14ac:dyDescent="0.3">
      <c r="A67" s="16" t="s">
        <v>549</v>
      </c>
      <c r="B67" s="17" t="s">
        <v>563</v>
      </c>
      <c r="C67" s="18">
        <v>82.458333333333343</v>
      </c>
      <c r="D67" s="12"/>
      <c r="G67" s="30"/>
      <c r="H67" s="1"/>
      <c r="I67" s="1"/>
      <c r="J67" s="30"/>
      <c r="K67" s="1"/>
      <c r="L67" s="1"/>
    </row>
    <row r="68" spans="1:12" ht="18.75" customHeight="1" x14ac:dyDescent="0.3">
      <c r="G68" s="30"/>
      <c r="H68" s="1"/>
      <c r="I68" s="1"/>
      <c r="J68" s="30"/>
      <c r="K68" s="1"/>
      <c r="L68" s="1"/>
    </row>
    <row r="69" spans="1:12" ht="18.75" customHeight="1" x14ac:dyDescent="0.3">
      <c r="G69" s="30"/>
      <c r="H69" s="1"/>
      <c r="I69" s="1"/>
      <c r="J69" s="30"/>
      <c r="K69" s="1"/>
      <c r="L69" s="1"/>
    </row>
    <row r="70" spans="1:12" ht="18.75" customHeight="1" x14ac:dyDescent="0.3">
      <c r="A70" s="1" t="s">
        <v>551</v>
      </c>
      <c r="G70" s="30"/>
      <c r="H70" s="1"/>
      <c r="I70" s="1"/>
      <c r="J70" s="30"/>
      <c r="K70" s="1"/>
      <c r="L70" s="1"/>
    </row>
    <row r="71" spans="1:12" ht="18.75" customHeight="1" x14ac:dyDescent="0.3">
      <c r="G71" s="30"/>
      <c r="J71" s="30"/>
    </row>
    <row r="72" spans="1:12" ht="18.75" customHeight="1" x14ac:dyDescent="0.3">
      <c r="G72" s="30"/>
      <c r="J72" s="30"/>
    </row>
    <row r="73" spans="1:12" ht="18.75" customHeight="1" x14ac:dyDescent="0.3">
      <c r="G73" s="30"/>
      <c r="J73" s="30"/>
    </row>
    <row r="74" spans="1:12" ht="18.75" customHeight="1" x14ac:dyDescent="0.3">
      <c r="G74" s="30"/>
      <c r="J74" s="30"/>
    </row>
    <row r="75" spans="1:12" ht="18.75" customHeight="1" x14ac:dyDescent="0.3">
      <c r="G75" s="30"/>
      <c r="J75" s="30"/>
    </row>
    <row r="76" spans="1:12" ht="18.75" customHeight="1" x14ac:dyDescent="0.3">
      <c r="G76" s="30"/>
      <c r="J76" s="30"/>
    </row>
    <row r="77" spans="1:12" ht="18.75" customHeight="1" x14ac:dyDescent="0.3">
      <c r="G77" s="30"/>
      <c r="J77" s="30"/>
    </row>
    <row r="78" spans="1:12" ht="18.75" customHeight="1" x14ac:dyDescent="0.3">
      <c r="G78" s="30"/>
      <c r="J78" s="30"/>
    </row>
    <row r="79" spans="1:12" ht="18.75" customHeight="1" x14ac:dyDescent="0.3">
      <c r="G79" s="30"/>
      <c r="J79" s="30"/>
    </row>
    <row r="80" spans="1:12" ht="18.75" customHeight="1" x14ac:dyDescent="0.3">
      <c r="G80" s="30"/>
      <c r="J80" s="30"/>
    </row>
    <row r="81" spans="7:10" ht="18.75" customHeight="1" x14ac:dyDescent="0.3">
      <c r="G81" s="30"/>
      <c r="J81" s="30"/>
    </row>
    <row r="82" spans="7:10" ht="18.75" customHeight="1" x14ac:dyDescent="0.3">
      <c r="G82" s="30"/>
      <c r="J82" s="30"/>
    </row>
    <row r="83" spans="7:10" ht="18.75" customHeight="1" x14ac:dyDescent="0.3">
      <c r="G83" s="30"/>
      <c r="J83" s="30"/>
    </row>
    <row r="84" spans="7:10" ht="18.75" customHeight="1" x14ac:dyDescent="0.3">
      <c r="G84" s="30"/>
      <c r="J84" s="30"/>
    </row>
    <row r="85" spans="7:10" ht="18.75" customHeight="1" x14ac:dyDescent="0.3">
      <c r="G85" s="30"/>
      <c r="J85" s="30"/>
    </row>
    <row r="86" spans="7:10" ht="18.75" customHeight="1" x14ac:dyDescent="0.3">
      <c r="G86" s="30"/>
      <c r="J86" s="30"/>
    </row>
    <row r="87" spans="7:10" ht="18.75" customHeight="1" x14ac:dyDescent="0.3">
      <c r="G87" s="30"/>
      <c r="J87" s="30"/>
    </row>
    <row r="88" spans="7:10" ht="18.75" customHeight="1" x14ac:dyDescent="0.3">
      <c r="G88" s="30"/>
      <c r="J88" s="30"/>
    </row>
    <row r="89" spans="7:10" ht="18.75" customHeight="1" x14ac:dyDescent="0.3">
      <c r="G89" s="30"/>
      <c r="J89" s="30"/>
    </row>
    <row r="90" spans="7:10" ht="18.75" customHeight="1" x14ac:dyDescent="0.3">
      <c r="G90" s="30"/>
      <c r="J90" s="30"/>
    </row>
    <row r="91" spans="7:10" ht="18.75" customHeight="1" x14ac:dyDescent="0.3">
      <c r="G91" s="30"/>
      <c r="J91" s="30"/>
    </row>
    <row r="92" spans="7:10" ht="18.75" customHeight="1" x14ac:dyDescent="0.3">
      <c r="G92" s="30"/>
      <c r="J92" s="30"/>
    </row>
    <row r="93" spans="7:10" ht="18.75" customHeight="1" x14ac:dyDescent="0.3">
      <c r="G93" s="30"/>
      <c r="J93" s="30"/>
    </row>
    <row r="94" spans="7:10" ht="18.75" customHeight="1" x14ac:dyDescent="0.3">
      <c r="G94" s="30"/>
      <c r="J94" s="30"/>
    </row>
    <row r="95" spans="7:10" ht="18.75" customHeight="1" x14ac:dyDescent="0.3">
      <c r="G95" s="30"/>
      <c r="J95" s="30"/>
    </row>
    <row r="96" spans="7:10" ht="18.75" customHeight="1" x14ac:dyDescent="0.3">
      <c r="G96" s="30"/>
      <c r="J96" s="30"/>
    </row>
    <row r="97" spans="7:10" x14ac:dyDescent="0.3">
      <c r="G97" s="30"/>
      <c r="J97" s="30"/>
    </row>
    <row r="98" spans="7:10" x14ac:dyDescent="0.3">
      <c r="G98" s="30"/>
      <c r="J98" s="30"/>
    </row>
    <row r="99" spans="7:10" x14ac:dyDescent="0.3">
      <c r="G99" s="30"/>
      <c r="J99" s="30"/>
    </row>
    <row r="100" spans="7:10" x14ac:dyDescent="0.3">
      <c r="G100" s="30"/>
      <c r="J100" s="30"/>
    </row>
    <row r="101" spans="7:10" x14ac:dyDescent="0.3">
      <c r="G101" s="30"/>
      <c r="J101" s="30"/>
    </row>
    <row r="102" spans="7:10" x14ac:dyDescent="0.3">
      <c r="G102" s="30"/>
      <c r="J102" s="30"/>
    </row>
    <row r="103" spans="7:10" x14ac:dyDescent="0.3">
      <c r="G103" s="30"/>
      <c r="J103" s="30"/>
    </row>
    <row r="104" spans="7:10" x14ac:dyDescent="0.3">
      <c r="G104" s="30"/>
      <c r="J104" s="30"/>
    </row>
    <row r="105" spans="7:10" x14ac:dyDescent="0.3">
      <c r="G105" s="30"/>
      <c r="J105" s="30"/>
    </row>
    <row r="106" spans="7:10" x14ac:dyDescent="0.3">
      <c r="G106" s="30"/>
      <c r="J106" s="30"/>
    </row>
    <row r="107" spans="7:10" x14ac:dyDescent="0.3">
      <c r="G107" s="30"/>
      <c r="J107" s="30"/>
    </row>
    <row r="108" spans="7:10" x14ac:dyDescent="0.3">
      <c r="G108" s="30"/>
      <c r="J108" s="30"/>
    </row>
    <row r="109" spans="7:10" x14ac:dyDescent="0.3">
      <c r="G109" s="30"/>
      <c r="J109" s="30"/>
    </row>
    <row r="110" spans="7:10" x14ac:dyDescent="0.3">
      <c r="G110" s="30"/>
      <c r="J110" s="30"/>
    </row>
    <row r="111" spans="7:10" x14ac:dyDescent="0.3">
      <c r="G111" s="30"/>
      <c r="J111" s="30"/>
    </row>
    <row r="112" spans="7:10" x14ac:dyDescent="0.3">
      <c r="G112" s="30"/>
      <c r="J112" s="30"/>
    </row>
    <row r="113" spans="7:10" x14ac:dyDescent="0.3">
      <c r="G113" s="30"/>
      <c r="J113" s="30"/>
    </row>
    <row r="114" spans="7:10" x14ac:dyDescent="0.3">
      <c r="G114" s="30"/>
      <c r="J114" s="30"/>
    </row>
    <row r="115" spans="7:10" x14ac:dyDescent="0.3">
      <c r="G115" s="30"/>
      <c r="J115" s="30"/>
    </row>
    <row r="116" spans="7:10" x14ac:dyDescent="0.3">
      <c r="G116" s="30"/>
      <c r="J116" s="30"/>
    </row>
    <row r="117" spans="7:10" x14ac:dyDescent="0.3">
      <c r="G117" s="30"/>
      <c r="J117" s="30"/>
    </row>
    <row r="118" spans="7:10" x14ac:dyDescent="0.3">
      <c r="G118" s="30"/>
      <c r="J118" s="30"/>
    </row>
    <row r="119" spans="7:10" x14ac:dyDescent="0.3">
      <c r="G119" s="30"/>
      <c r="J119" s="30"/>
    </row>
    <row r="120" spans="7:10" x14ac:dyDescent="0.3">
      <c r="G120" s="30"/>
      <c r="J120" s="30"/>
    </row>
    <row r="121" spans="7:10" x14ac:dyDescent="0.3">
      <c r="G121" s="30"/>
      <c r="J121" s="30"/>
    </row>
    <row r="122" spans="7:10" x14ac:dyDescent="0.3">
      <c r="G122" s="30"/>
      <c r="J122" s="30"/>
    </row>
    <row r="123" spans="7:10" x14ac:dyDescent="0.3">
      <c r="G123" s="30"/>
      <c r="J123" s="30"/>
    </row>
    <row r="124" spans="7:10" x14ac:dyDescent="0.3">
      <c r="G124" s="30"/>
      <c r="J124" s="30"/>
    </row>
    <row r="125" spans="7:10" x14ac:dyDescent="0.3">
      <c r="G125" s="30"/>
      <c r="J125" s="30"/>
    </row>
    <row r="126" spans="7:10" x14ac:dyDescent="0.3">
      <c r="G126" s="30"/>
      <c r="J126" s="30"/>
    </row>
    <row r="127" spans="7:10" x14ac:dyDescent="0.3">
      <c r="G127" s="30"/>
      <c r="J127" s="30"/>
    </row>
    <row r="128" spans="7:10" x14ac:dyDescent="0.3">
      <c r="G128" s="30"/>
      <c r="J128" s="30"/>
    </row>
    <row r="129" spans="7:10" x14ac:dyDescent="0.3">
      <c r="G129" s="30"/>
      <c r="J129" s="30"/>
    </row>
  </sheetData>
  <mergeCells count="7">
    <mergeCell ref="K1:L1"/>
    <mergeCell ref="A34:B34"/>
    <mergeCell ref="H1:I1"/>
    <mergeCell ref="A1:F1"/>
    <mergeCell ref="A5:F5"/>
    <mergeCell ref="A17:B17"/>
    <mergeCell ref="A25:B25"/>
  </mergeCells>
  <hyperlinks>
    <hyperlink ref="H1:I1" location="'Options et Consos Mono A4'!A1" display="Options Mono A4" xr:uid="{8204B70F-EB1F-47DD-98A1-159332DBD3A4}"/>
    <hyperlink ref="K1:L1" location="'Tarif Top Partners OP'!A1" display="&lt; Retour Sommaire" xr:uid="{E1FFAEBD-FD3C-4F28-BCC6-1FA2DEDA59B0}"/>
  </hyperlinks>
  <pageMargins left="0.7" right="0.7" top="0.75" bottom="0.75" header="0.3" footer="0.3"/>
  <pageSetup paperSize="9" orientation="portrait" r:id="rId1"/>
  <customProperties>
    <customPr name="_pios_id" r:id="rId2"/>
  </customProperties>
  <drawing r:id="rId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3FAEB-902E-4176-B8ED-36B9AB4BF576}">
  <sheetPr>
    <tabColor theme="1" tint="0.249977111117893"/>
  </sheetPr>
  <dimension ref="A1:N129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69" style="1" bestFit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ht="18.75" customHeight="1" x14ac:dyDescent="0.3">
      <c r="G2" s="19"/>
      <c r="H2" s="19"/>
      <c r="I2" s="19"/>
      <c r="J2" s="19"/>
      <c r="K2" s="19"/>
      <c r="L2" s="19"/>
      <c r="M2" s="19"/>
    </row>
    <row r="3" spans="1:14" ht="18.75" customHeight="1" x14ac:dyDescent="0.3">
      <c r="G3" s="19"/>
      <c r="H3" s="19"/>
      <c r="I3" s="19"/>
      <c r="J3" s="19"/>
      <c r="K3" s="19"/>
      <c r="L3" s="19"/>
      <c r="M3" s="19"/>
    </row>
    <row r="4" spans="1:14" ht="18.75" customHeight="1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102" t="s">
        <v>564</v>
      </c>
      <c r="B5" s="103"/>
      <c r="C5" s="103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>
      <c r="A7" s="2" t="s">
        <v>297</v>
      </c>
    </row>
    <row r="8" spans="1:14" ht="18.75" customHeight="1" x14ac:dyDescent="0.3"/>
    <row r="9" spans="1:14" ht="41.25" customHeight="1" x14ac:dyDescent="0.3">
      <c r="A9" s="3" t="s">
        <v>38</v>
      </c>
      <c r="B9" s="4" t="s">
        <v>39</v>
      </c>
      <c r="C9" s="5" t="s">
        <v>40</v>
      </c>
      <c r="D9" s="30"/>
    </row>
    <row r="10" spans="1:14" ht="18.75" customHeight="1" x14ac:dyDescent="0.3">
      <c r="A10" s="16" t="s">
        <v>367</v>
      </c>
      <c r="B10" s="17" t="s">
        <v>368</v>
      </c>
      <c r="C10" s="18">
        <v>122.88770053475938</v>
      </c>
    </row>
    <row r="11" spans="1:14" ht="18.75" customHeight="1" x14ac:dyDescent="0.3">
      <c r="A11" s="16">
        <v>7112284</v>
      </c>
      <c r="B11" s="17" t="s">
        <v>565</v>
      </c>
      <c r="C11" s="18">
        <v>152.25882352941179</v>
      </c>
    </row>
    <row r="12" spans="1:14" ht="18.75" customHeight="1" x14ac:dyDescent="0.3">
      <c r="A12" s="16">
        <v>7112285</v>
      </c>
      <c r="B12" s="17" t="s">
        <v>566</v>
      </c>
      <c r="C12" s="18">
        <v>133.55935828877006</v>
      </c>
    </row>
    <row r="13" spans="1:14" ht="18.75" customHeight="1" x14ac:dyDescent="0.3">
      <c r="A13" s="16">
        <v>7112286</v>
      </c>
      <c r="B13" s="17" t="s">
        <v>567</v>
      </c>
      <c r="C13" s="18">
        <v>116.26524064171122</v>
      </c>
    </row>
    <row r="14" spans="1:14" ht="18.75" customHeight="1" x14ac:dyDescent="0.3"/>
    <row r="15" spans="1:14" ht="18.75" customHeight="1" x14ac:dyDescent="0.3"/>
    <row r="16" spans="1:14" ht="18.75" customHeight="1" x14ac:dyDescent="0.3">
      <c r="A16" s="2" t="s">
        <v>118</v>
      </c>
    </row>
    <row r="17" spans="1:4" ht="18.75" customHeight="1" x14ac:dyDescent="0.3"/>
    <row r="18" spans="1:4" ht="41.25" customHeight="1" x14ac:dyDescent="0.3">
      <c r="A18" s="3" t="s">
        <v>38</v>
      </c>
      <c r="B18" s="4" t="s">
        <v>39</v>
      </c>
      <c r="C18" s="5" t="s">
        <v>40</v>
      </c>
    </row>
    <row r="19" spans="1:4" ht="18.75" customHeight="1" x14ac:dyDescent="0.3">
      <c r="A19" s="16" t="s">
        <v>568</v>
      </c>
      <c r="B19" s="17" t="s">
        <v>569</v>
      </c>
      <c r="C19" s="18">
        <v>229.71518324607337</v>
      </c>
    </row>
    <row r="20" spans="1:4" ht="18.75" customHeight="1" x14ac:dyDescent="0.3">
      <c r="A20" s="16" t="s">
        <v>570</v>
      </c>
      <c r="B20" s="17" t="s">
        <v>571</v>
      </c>
      <c r="C20" s="18">
        <v>97.979057591623047</v>
      </c>
    </row>
    <row r="21" spans="1:4" ht="18.75" customHeight="1" x14ac:dyDescent="0.3">
      <c r="A21" s="16" t="s">
        <v>572</v>
      </c>
      <c r="B21" s="17" t="s">
        <v>573</v>
      </c>
      <c r="C21" s="18">
        <v>91.078534031413625</v>
      </c>
    </row>
    <row r="22" spans="1:4" ht="18.75" customHeight="1" x14ac:dyDescent="0.3">
      <c r="A22" s="16" t="s">
        <v>425</v>
      </c>
      <c r="B22" s="17" t="s">
        <v>574</v>
      </c>
      <c r="C22" s="18">
        <v>15.706806282722516</v>
      </c>
    </row>
    <row r="23" spans="1:4" ht="18.75" customHeight="1" x14ac:dyDescent="0.3">
      <c r="A23" s="16" t="s">
        <v>427</v>
      </c>
      <c r="B23" s="17" t="s">
        <v>575</v>
      </c>
      <c r="C23" s="18">
        <v>10.467015706806286</v>
      </c>
    </row>
    <row r="24" spans="1:4" ht="18.75" customHeight="1" x14ac:dyDescent="0.3">
      <c r="A24" s="16" t="s">
        <v>429</v>
      </c>
      <c r="B24" s="17" t="s">
        <v>576</v>
      </c>
      <c r="C24" s="18">
        <v>10.467015706806286</v>
      </c>
    </row>
    <row r="25" spans="1:4" ht="18.75" customHeight="1" x14ac:dyDescent="0.3"/>
    <row r="26" spans="1:4" ht="18.75" customHeight="1" x14ac:dyDescent="0.3">
      <c r="A26" s="9"/>
    </row>
    <row r="27" spans="1:4" ht="18.75" customHeight="1" x14ac:dyDescent="0.3">
      <c r="A27" s="9" t="s">
        <v>431</v>
      </c>
    </row>
    <row r="28" spans="1:4" ht="18.75" customHeight="1" x14ac:dyDescent="0.3">
      <c r="A28" s="1" t="s">
        <v>432</v>
      </c>
    </row>
    <row r="29" spans="1:4" ht="18.75" customHeight="1" x14ac:dyDescent="0.3">
      <c r="A29" s="1" t="s">
        <v>433</v>
      </c>
    </row>
    <row r="30" spans="1:4" ht="18.75" customHeight="1" x14ac:dyDescent="0.3"/>
    <row r="31" spans="1:4" ht="18.75" customHeight="1" x14ac:dyDescent="0.3"/>
    <row r="32" spans="1:4" ht="18.75" customHeight="1" x14ac:dyDescent="0.3">
      <c r="D32" s="30"/>
    </row>
    <row r="33" spans="4:6" ht="18.75" customHeight="1" x14ac:dyDescent="0.3">
      <c r="D33" s="30"/>
    </row>
    <row r="34" spans="4:6" ht="18.75" customHeight="1" x14ac:dyDescent="0.3">
      <c r="D34" s="30"/>
    </row>
    <row r="35" spans="4:6" ht="18.75" customHeight="1" x14ac:dyDescent="0.3">
      <c r="D35" s="30"/>
    </row>
    <row r="36" spans="4:6" ht="18.75" customHeight="1" x14ac:dyDescent="0.3">
      <c r="D36" s="30"/>
    </row>
    <row r="37" spans="4:6" ht="18.75" customHeight="1" x14ac:dyDescent="0.3">
      <c r="D37" s="30"/>
    </row>
    <row r="38" spans="4:6" ht="18.75" customHeight="1" x14ac:dyDescent="0.3">
      <c r="D38" s="30"/>
      <c r="E38" s="1"/>
      <c r="F38" s="1"/>
    </row>
    <row r="39" spans="4:6" ht="18.75" customHeight="1" x14ac:dyDescent="0.3">
      <c r="D39" s="30"/>
      <c r="E39" s="1"/>
      <c r="F39" s="1"/>
    </row>
    <row r="40" spans="4:6" ht="18.75" customHeight="1" x14ac:dyDescent="0.3">
      <c r="D40" s="30"/>
    </row>
    <row r="41" spans="4:6" ht="18.75" customHeight="1" x14ac:dyDescent="0.3">
      <c r="D41" s="30"/>
    </row>
    <row r="42" spans="4:6" ht="18.75" customHeight="1" x14ac:dyDescent="0.3">
      <c r="D42" s="30"/>
    </row>
    <row r="43" spans="4:6" ht="18.75" customHeight="1" x14ac:dyDescent="0.3">
      <c r="D43" s="30"/>
    </row>
    <row r="44" spans="4:6" ht="18.75" customHeight="1" x14ac:dyDescent="0.3">
      <c r="D44" s="30"/>
    </row>
    <row r="45" spans="4:6" ht="18.75" customHeight="1" x14ac:dyDescent="0.3">
      <c r="D45" s="30"/>
    </row>
    <row r="46" spans="4:6" ht="18.75" customHeight="1" x14ac:dyDescent="0.3">
      <c r="D46" s="30"/>
      <c r="E46" s="1"/>
      <c r="F46" s="1"/>
    </row>
    <row r="47" spans="4:6" ht="18.75" customHeight="1" x14ac:dyDescent="0.3">
      <c r="D47" s="30"/>
      <c r="E47" s="1"/>
      <c r="F47" s="1"/>
    </row>
    <row r="48" spans="4:6" ht="18.75" customHeight="1" x14ac:dyDescent="0.3">
      <c r="D48" s="30"/>
      <c r="E48" s="1"/>
      <c r="F48" s="1"/>
    </row>
    <row r="49" spans="4:6" ht="18.75" customHeight="1" x14ac:dyDescent="0.3">
      <c r="D49" s="30"/>
      <c r="E49" s="1"/>
      <c r="F49" s="1"/>
    </row>
    <row r="50" spans="4:6" ht="18.75" customHeight="1" x14ac:dyDescent="0.3">
      <c r="D50" s="30"/>
      <c r="E50" s="1"/>
      <c r="F50" s="1"/>
    </row>
    <row r="51" spans="4:6" x14ac:dyDescent="0.3">
      <c r="D51" s="30"/>
      <c r="E51" s="1"/>
      <c r="F51" s="1"/>
    </row>
    <row r="52" spans="4:6" x14ac:dyDescent="0.3">
      <c r="D52" s="30"/>
      <c r="E52" s="1"/>
      <c r="F52" s="1"/>
    </row>
    <row r="53" spans="4:6" x14ac:dyDescent="0.3">
      <c r="D53" s="30"/>
      <c r="E53" s="1"/>
      <c r="F53" s="1"/>
    </row>
    <row r="54" spans="4:6" x14ac:dyDescent="0.3">
      <c r="D54" s="30"/>
      <c r="E54" s="1"/>
      <c r="F54" s="1"/>
    </row>
    <row r="55" spans="4:6" x14ac:dyDescent="0.3">
      <c r="D55" s="30"/>
      <c r="E55" s="1"/>
      <c r="F55" s="1"/>
    </row>
    <row r="56" spans="4:6" x14ac:dyDescent="0.3">
      <c r="D56" s="30"/>
      <c r="E56" s="1"/>
      <c r="F56" s="1"/>
    </row>
    <row r="57" spans="4:6" x14ac:dyDescent="0.3">
      <c r="D57" s="30"/>
      <c r="E57" s="1"/>
      <c r="F57" s="1"/>
    </row>
    <row r="58" spans="4:6" x14ac:dyDescent="0.3">
      <c r="D58" s="30"/>
      <c r="E58" s="12"/>
      <c r="F58" s="1"/>
    </row>
    <row r="59" spans="4:6" x14ac:dyDescent="0.3">
      <c r="D59" s="30"/>
      <c r="F59" s="1"/>
    </row>
    <row r="60" spans="4:6" x14ac:dyDescent="0.3">
      <c r="D60" s="30"/>
      <c r="F60" s="1"/>
    </row>
    <row r="61" spans="4:6" x14ac:dyDescent="0.3">
      <c r="D61" s="30"/>
      <c r="E61" s="1"/>
      <c r="F61" s="1"/>
    </row>
    <row r="62" spans="4:6" x14ac:dyDescent="0.3">
      <c r="D62" s="30"/>
      <c r="E62" s="1"/>
      <c r="F62" s="1"/>
    </row>
    <row r="63" spans="4:6" x14ac:dyDescent="0.3">
      <c r="D63" s="30"/>
      <c r="E63" s="1"/>
      <c r="F63" s="1"/>
    </row>
    <row r="64" spans="4:6" x14ac:dyDescent="0.3">
      <c r="D64" s="30"/>
      <c r="E64" s="1"/>
      <c r="F64" s="1"/>
    </row>
    <row r="65" spans="4:6" x14ac:dyDescent="0.3">
      <c r="D65" s="30"/>
      <c r="E65" s="1"/>
      <c r="F65" s="1"/>
    </row>
    <row r="66" spans="4:6" x14ac:dyDescent="0.3">
      <c r="D66" s="30"/>
      <c r="E66" s="1"/>
      <c r="F66" s="1"/>
    </row>
    <row r="67" spans="4:6" x14ac:dyDescent="0.3">
      <c r="D67" s="30"/>
      <c r="E67" s="1"/>
      <c r="F67" s="1"/>
    </row>
    <row r="68" spans="4:6" x14ac:dyDescent="0.3">
      <c r="D68" s="30"/>
      <c r="E68" s="1"/>
      <c r="F68" s="1"/>
    </row>
    <row r="69" spans="4:6" x14ac:dyDescent="0.3">
      <c r="D69" s="30"/>
      <c r="E69" s="1"/>
      <c r="F69" s="1"/>
    </row>
    <row r="70" spans="4:6" x14ac:dyDescent="0.3">
      <c r="D70" s="30"/>
      <c r="E70" s="1"/>
      <c r="F70" s="1"/>
    </row>
    <row r="71" spans="4:6" x14ac:dyDescent="0.3">
      <c r="D71" s="30"/>
    </row>
    <row r="72" spans="4:6" x14ac:dyDescent="0.3">
      <c r="D72" s="30"/>
    </row>
    <row r="73" spans="4:6" x14ac:dyDescent="0.3">
      <c r="D73" s="30"/>
    </row>
    <row r="74" spans="4:6" x14ac:dyDescent="0.3">
      <c r="D74" s="30"/>
    </row>
    <row r="75" spans="4:6" x14ac:dyDescent="0.3">
      <c r="D75" s="30"/>
    </row>
    <row r="76" spans="4:6" x14ac:dyDescent="0.3">
      <c r="D76" s="30"/>
    </row>
    <row r="77" spans="4:6" x14ac:dyDescent="0.3">
      <c r="D77" s="30"/>
    </row>
    <row r="78" spans="4:6" x14ac:dyDescent="0.3">
      <c r="D78" s="30"/>
    </row>
    <row r="79" spans="4:6" x14ac:dyDescent="0.3">
      <c r="D79" s="30"/>
    </row>
    <row r="80" spans="4:6" x14ac:dyDescent="0.3">
      <c r="D80" s="30"/>
    </row>
    <row r="81" spans="4:4" x14ac:dyDescent="0.3">
      <c r="D81" s="30"/>
    </row>
    <row r="82" spans="4:4" x14ac:dyDescent="0.3">
      <c r="D82" s="30"/>
    </row>
    <row r="83" spans="4:4" x14ac:dyDescent="0.3">
      <c r="D83" s="30"/>
    </row>
    <row r="84" spans="4:4" x14ac:dyDescent="0.3">
      <c r="D84" s="30"/>
    </row>
    <row r="85" spans="4:4" x14ac:dyDescent="0.3">
      <c r="D85" s="30"/>
    </row>
    <row r="86" spans="4:4" x14ac:dyDescent="0.3">
      <c r="D86" s="30"/>
    </row>
    <row r="87" spans="4:4" x14ac:dyDescent="0.3">
      <c r="D87" s="30"/>
    </row>
    <row r="88" spans="4:4" x14ac:dyDescent="0.3">
      <c r="D88" s="30"/>
    </row>
    <row r="89" spans="4:4" x14ac:dyDescent="0.3">
      <c r="D89" s="30"/>
    </row>
    <row r="90" spans="4:4" x14ac:dyDescent="0.3">
      <c r="D90" s="30"/>
    </row>
    <row r="91" spans="4:4" x14ac:dyDescent="0.3">
      <c r="D91" s="30"/>
    </row>
    <row r="92" spans="4:4" x14ac:dyDescent="0.3">
      <c r="D92" s="30"/>
    </row>
    <row r="93" spans="4:4" x14ac:dyDescent="0.3">
      <c r="D93" s="30"/>
    </row>
    <row r="94" spans="4:4" x14ac:dyDescent="0.3">
      <c r="D94" s="30"/>
    </row>
    <row r="95" spans="4:4" x14ac:dyDescent="0.3">
      <c r="D95" s="30"/>
    </row>
    <row r="96" spans="4:4" x14ac:dyDescent="0.3">
      <c r="D96" s="30"/>
    </row>
    <row r="97" spans="4:4" x14ac:dyDescent="0.3">
      <c r="D97" s="30"/>
    </row>
    <row r="98" spans="4:4" x14ac:dyDescent="0.3">
      <c r="D98" s="30"/>
    </row>
    <row r="99" spans="4:4" x14ac:dyDescent="0.3">
      <c r="D99" s="30"/>
    </row>
    <row r="100" spans="4:4" x14ac:dyDescent="0.3">
      <c r="D100" s="30"/>
    </row>
    <row r="101" spans="4:4" x14ac:dyDescent="0.3">
      <c r="D101" s="30"/>
    </row>
    <row r="102" spans="4:4" x14ac:dyDescent="0.3">
      <c r="D102" s="30"/>
    </row>
    <row r="103" spans="4:4" x14ac:dyDescent="0.3">
      <c r="D103" s="30"/>
    </row>
    <row r="104" spans="4:4" x14ac:dyDescent="0.3">
      <c r="D104" s="30"/>
    </row>
    <row r="105" spans="4:4" x14ac:dyDescent="0.3">
      <c r="D105" s="30"/>
    </row>
    <row r="106" spans="4:4" x14ac:dyDescent="0.3">
      <c r="D106" s="30"/>
    </row>
    <row r="107" spans="4:4" x14ac:dyDescent="0.3">
      <c r="D107" s="30"/>
    </row>
    <row r="108" spans="4:4" x14ac:dyDescent="0.3">
      <c r="D108" s="30"/>
    </row>
    <row r="109" spans="4:4" x14ac:dyDescent="0.3">
      <c r="D109" s="30"/>
    </row>
    <row r="110" spans="4:4" x14ac:dyDescent="0.3">
      <c r="D110" s="30"/>
    </row>
    <row r="111" spans="4:4" x14ac:dyDescent="0.3">
      <c r="D111" s="30"/>
    </row>
    <row r="112" spans="4:4" x14ac:dyDescent="0.3">
      <c r="D112" s="30"/>
    </row>
    <row r="113" spans="4:4" x14ac:dyDescent="0.3">
      <c r="D113" s="30"/>
    </row>
    <row r="114" spans="4:4" x14ac:dyDescent="0.3">
      <c r="D114" s="30"/>
    </row>
    <row r="115" spans="4:4" x14ac:dyDescent="0.3">
      <c r="D115" s="30"/>
    </row>
    <row r="116" spans="4:4" x14ac:dyDescent="0.3">
      <c r="D116" s="30"/>
    </row>
    <row r="117" spans="4:4" x14ac:dyDescent="0.3">
      <c r="D117" s="30"/>
    </row>
    <row r="118" spans="4:4" x14ac:dyDescent="0.3">
      <c r="D118" s="30"/>
    </row>
    <row r="119" spans="4:4" x14ac:dyDescent="0.3">
      <c r="D119" s="30"/>
    </row>
    <row r="120" spans="4:4" x14ac:dyDescent="0.3">
      <c r="D120" s="30"/>
    </row>
    <row r="121" spans="4:4" x14ac:dyDescent="0.3">
      <c r="D121" s="30"/>
    </row>
    <row r="122" spans="4:4" x14ac:dyDescent="0.3">
      <c r="D122" s="30"/>
    </row>
    <row r="123" spans="4:4" x14ac:dyDescent="0.3">
      <c r="D123" s="30"/>
    </row>
    <row r="124" spans="4:4" x14ac:dyDescent="0.3">
      <c r="D124" s="30"/>
    </row>
    <row r="125" spans="4:4" x14ac:dyDescent="0.3">
      <c r="D125" s="30"/>
    </row>
    <row r="126" spans="4:4" x14ac:dyDescent="0.3">
      <c r="D126" s="30"/>
    </row>
    <row r="127" spans="4:4" x14ac:dyDescent="0.3">
      <c r="D127" s="30"/>
    </row>
    <row r="128" spans="4:4" x14ac:dyDescent="0.3">
      <c r="D128" s="30"/>
    </row>
    <row r="129" spans="4:4" x14ac:dyDescent="0.3">
      <c r="D129" s="30"/>
    </row>
  </sheetData>
  <mergeCells count="3">
    <mergeCell ref="A1:C1"/>
    <mergeCell ref="A5:C5"/>
    <mergeCell ref="E1:F1"/>
  </mergeCells>
  <hyperlinks>
    <hyperlink ref="E1:F1" location="'Tarif Top Partners OP'!A1" display="&lt; Retour Sommaire" xr:uid="{06BBBC08-A0B3-45A4-9156-0D59CD5E87C7}"/>
  </hyperlinks>
  <pageMargins left="0.7" right="0.7" top="0.75" bottom="0.75" header="0.3" footer="0.3"/>
  <customProperties>
    <customPr name="_pios_id" r:id="rId1"/>
  </customProperties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5D74E0-C13B-4EDB-8AC3-E56454F0BBF0}">
  <sheetPr>
    <tabColor rgb="FF00B0F0"/>
  </sheetPr>
  <dimension ref="A1:N133"/>
  <sheetViews>
    <sheetView showGridLines="0" zoomScale="85" zoomScaleNormal="85" workbookViewId="0">
      <selection sqref="A1:F1"/>
    </sheetView>
  </sheetViews>
  <sheetFormatPr baseColWidth="10" defaultColWidth="11.44140625" defaultRowHeight="15.6" x14ac:dyDescent="0.3"/>
  <cols>
    <col min="1" max="1" width="22.6640625" style="1" customWidth="1"/>
    <col min="2" max="2" width="81.109375" style="1" customWidth="1"/>
    <col min="3" max="6" width="19.33203125" style="1" customWidth="1"/>
    <col min="7" max="7" width="4.88671875" style="1" customWidth="1"/>
    <col min="8" max="9" width="19.33203125" style="19" customWidth="1"/>
    <col min="10" max="13" width="19.33203125" style="1" customWidth="1"/>
    <col min="14" max="16384" width="11.44140625" style="1"/>
  </cols>
  <sheetData>
    <row r="1" spans="1:14" ht="67.5" customHeight="1" x14ac:dyDescent="0.3">
      <c r="A1" s="76" t="s">
        <v>33</v>
      </c>
      <c r="B1" s="77"/>
      <c r="C1" s="77"/>
      <c r="D1" s="77"/>
      <c r="E1" s="77"/>
      <c r="F1" s="78"/>
      <c r="G1" s="19"/>
      <c r="H1" s="71" t="s">
        <v>35</v>
      </c>
      <c r="I1" s="72"/>
      <c r="J1" s="19"/>
      <c r="K1" s="19"/>
      <c r="L1" s="19"/>
      <c r="M1" s="19"/>
      <c r="N1" s="19"/>
    </row>
    <row r="2" spans="1:14" ht="18.75" customHeight="1" x14ac:dyDescent="0.3">
      <c r="D2" s="19"/>
      <c r="E2" s="19"/>
      <c r="F2" s="19"/>
      <c r="J2" s="19"/>
      <c r="K2" s="19"/>
      <c r="L2" s="19"/>
      <c r="M2" s="19"/>
    </row>
    <row r="3" spans="1:14" ht="18.75" customHeight="1" x14ac:dyDescent="0.3">
      <c r="D3" s="19"/>
      <c r="E3" s="19"/>
      <c r="F3" s="19"/>
      <c r="J3" s="19"/>
      <c r="K3" s="19"/>
      <c r="L3" s="19"/>
      <c r="M3" s="19"/>
    </row>
    <row r="4" spans="1:14" ht="18.75" customHeight="1" x14ac:dyDescent="0.3">
      <c r="D4" s="19"/>
      <c r="E4" s="19"/>
      <c r="F4" s="19"/>
      <c r="J4" s="19"/>
      <c r="K4" s="19"/>
      <c r="L4" s="19"/>
      <c r="M4" s="19"/>
    </row>
    <row r="5" spans="1:14" ht="25.8" x14ac:dyDescent="0.3">
      <c r="A5" s="79" t="s">
        <v>577</v>
      </c>
      <c r="B5" s="80"/>
      <c r="C5" s="80"/>
      <c r="D5" s="80"/>
      <c r="E5" s="80"/>
      <c r="F5" s="81"/>
      <c r="G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D6" s="12"/>
    </row>
    <row r="7" spans="1:14" ht="18.75" customHeight="1" x14ac:dyDescent="0.3">
      <c r="A7" s="2" t="s">
        <v>297</v>
      </c>
    </row>
    <row r="8" spans="1:14" ht="18.75" customHeight="1" x14ac:dyDescent="0.3"/>
    <row r="9" spans="1:14" ht="41.25" customHeight="1" x14ac:dyDescent="0.3">
      <c r="A9" s="3" t="s">
        <v>38</v>
      </c>
      <c r="B9" s="4" t="s">
        <v>39</v>
      </c>
      <c r="C9" s="5" t="s">
        <v>40</v>
      </c>
      <c r="D9" s="12"/>
      <c r="G9" s="30"/>
    </row>
    <row r="10" spans="1:14" ht="18.75" customHeight="1" x14ac:dyDescent="0.3">
      <c r="A10" s="16" t="s">
        <v>578</v>
      </c>
      <c r="B10" s="17" t="s">
        <v>579</v>
      </c>
      <c r="C10" s="18">
        <v>1741.64</v>
      </c>
    </row>
    <row r="11" spans="1:14" ht="18.75" customHeight="1" x14ac:dyDescent="0.3">
      <c r="A11" s="16" t="s">
        <v>580</v>
      </c>
      <c r="B11" s="17" t="s">
        <v>581</v>
      </c>
      <c r="C11" s="18">
        <v>1323.88</v>
      </c>
    </row>
    <row r="12" spans="1:14" ht="18.75" customHeight="1" x14ac:dyDescent="0.3">
      <c r="A12" s="16" t="s">
        <v>108</v>
      </c>
      <c r="B12" s="17" t="s">
        <v>582</v>
      </c>
      <c r="C12" s="18">
        <v>1275.9948128342246</v>
      </c>
    </row>
    <row r="13" spans="1:14" ht="18.75" customHeight="1" x14ac:dyDescent="0.3">
      <c r="A13" s="16" t="s">
        <v>110</v>
      </c>
      <c r="B13" s="17" t="s">
        <v>583</v>
      </c>
      <c r="C13" s="18">
        <v>240.98935828877003</v>
      </c>
    </row>
    <row r="14" spans="1:14" ht="18.75" customHeight="1" x14ac:dyDescent="0.3"/>
    <row r="15" spans="1:14" ht="18.75" customHeight="1" x14ac:dyDescent="0.3"/>
    <row r="16" spans="1:14" ht="18.75" customHeight="1" x14ac:dyDescent="0.3">
      <c r="A16" s="2" t="s">
        <v>118</v>
      </c>
    </row>
    <row r="17" spans="1:7" ht="18.75" customHeight="1" x14ac:dyDescent="0.3"/>
    <row r="18" spans="1:7" ht="41.25" customHeight="1" x14ac:dyDescent="0.3">
      <c r="A18" s="3" t="s">
        <v>38</v>
      </c>
      <c r="B18" s="4" t="s">
        <v>39</v>
      </c>
      <c r="C18" s="5" t="s">
        <v>40</v>
      </c>
      <c r="D18" s="12"/>
      <c r="E18" s="5" t="s">
        <v>46</v>
      </c>
      <c r="F18" s="5" t="s">
        <v>47</v>
      </c>
    </row>
    <row r="19" spans="1:7" ht="18.75" customHeight="1" x14ac:dyDescent="0.3">
      <c r="A19" s="16" t="s">
        <v>119</v>
      </c>
      <c r="B19" s="17" t="s">
        <v>120</v>
      </c>
      <c r="C19" s="18">
        <v>162.82722513089007</v>
      </c>
      <c r="E19" s="26">
        <f>C19/50000</f>
        <v>3.2565445026178012E-3</v>
      </c>
      <c r="F19" s="27"/>
    </row>
    <row r="20" spans="1:7" ht="18.75" customHeight="1" x14ac:dyDescent="0.3">
      <c r="A20" s="16" t="s">
        <v>121</v>
      </c>
      <c r="B20" s="17" t="s">
        <v>122</v>
      </c>
      <c r="C20" s="18">
        <v>261.20418848167537</v>
      </c>
      <c r="E20" s="27"/>
      <c r="F20" s="27"/>
    </row>
    <row r="21" spans="1:7" ht="18.75" customHeight="1" x14ac:dyDescent="0.3">
      <c r="A21" s="16" t="s">
        <v>123</v>
      </c>
      <c r="B21" s="17" t="s">
        <v>124</v>
      </c>
      <c r="C21" s="18">
        <v>261.20418848167537</v>
      </c>
      <c r="E21" s="27"/>
      <c r="F21" s="27"/>
    </row>
    <row r="22" spans="1:7" ht="18.75" customHeight="1" x14ac:dyDescent="0.3">
      <c r="A22" s="16" t="s">
        <v>125</v>
      </c>
      <c r="B22" s="17" t="s">
        <v>126</v>
      </c>
      <c r="C22" s="18">
        <v>261.20418848167537</v>
      </c>
      <c r="E22" s="27"/>
      <c r="F22" s="62">
        <f>((C20/50000)*3)+E19</f>
        <v>1.8928795811518323E-2</v>
      </c>
    </row>
    <row r="23" spans="1:7" s="19" customFormat="1" ht="18.75" customHeight="1" x14ac:dyDescent="0.3">
      <c r="G23" s="1"/>
    </row>
    <row r="24" spans="1:7" ht="18.75" customHeight="1" x14ac:dyDescent="0.3">
      <c r="A24" s="16" t="s">
        <v>584</v>
      </c>
      <c r="B24" s="17" t="s">
        <v>585</v>
      </c>
      <c r="C24" s="18">
        <v>182.83979057591625</v>
      </c>
      <c r="E24" s="26">
        <f>C24/50000</f>
        <v>3.6567958115183252E-3</v>
      </c>
      <c r="F24" s="27"/>
    </row>
    <row r="25" spans="1:7" ht="18.75" customHeight="1" x14ac:dyDescent="0.3">
      <c r="A25" s="16" t="s">
        <v>586</v>
      </c>
      <c r="B25" s="17" t="s">
        <v>587</v>
      </c>
      <c r="C25" s="18">
        <v>238.41884816753927</v>
      </c>
      <c r="E25" s="27"/>
      <c r="F25" s="27"/>
    </row>
    <row r="26" spans="1:7" ht="18.75" customHeight="1" x14ac:dyDescent="0.3">
      <c r="A26" s="16" t="s">
        <v>588</v>
      </c>
      <c r="B26" s="17" t="s">
        <v>589</v>
      </c>
      <c r="C26" s="18">
        <v>238.41884816753927</v>
      </c>
      <c r="E26" s="27"/>
      <c r="F26" s="27"/>
    </row>
    <row r="27" spans="1:7" ht="18.75" customHeight="1" x14ac:dyDescent="0.3">
      <c r="A27" s="16" t="s">
        <v>590</v>
      </c>
      <c r="B27" s="17" t="s">
        <v>591</v>
      </c>
      <c r="C27" s="18">
        <v>238.41884816753927</v>
      </c>
      <c r="E27" s="27"/>
      <c r="F27" s="62">
        <f>((C25/50000)*3)+E24</f>
        <v>1.796192670157068E-2</v>
      </c>
    </row>
    <row r="28" spans="1:7" s="19" customFormat="1" ht="18.75" customHeight="1" x14ac:dyDescent="0.3">
      <c r="G28" s="1"/>
    </row>
    <row r="29" spans="1:7" ht="18.75" customHeight="1" x14ac:dyDescent="0.3">
      <c r="A29" s="16" t="s">
        <v>592</v>
      </c>
      <c r="B29" s="17" t="s">
        <v>593</v>
      </c>
      <c r="C29" s="18">
        <v>117.38219895287959</v>
      </c>
      <c r="E29" s="26">
        <f>C29/50000</f>
        <v>2.3476439790575919E-3</v>
      </c>
      <c r="F29" s="27"/>
      <c r="G29" s="30"/>
    </row>
    <row r="30" spans="1:7" ht="18.75" customHeight="1" x14ac:dyDescent="0.3">
      <c r="A30" s="16" t="s">
        <v>594</v>
      </c>
      <c r="B30" s="17" t="s">
        <v>595</v>
      </c>
      <c r="C30" s="18">
        <v>163.54973821989529</v>
      </c>
      <c r="E30" s="27"/>
      <c r="F30" s="27"/>
      <c r="G30" s="30"/>
    </row>
    <row r="31" spans="1:7" ht="18.75" customHeight="1" x14ac:dyDescent="0.3">
      <c r="A31" s="16" t="s">
        <v>596</v>
      </c>
      <c r="B31" s="17" t="s">
        <v>597</v>
      </c>
      <c r="C31" s="18">
        <v>163.54973821989529</v>
      </c>
      <c r="E31" s="27"/>
      <c r="F31" s="27"/>
      <c r="G31" s="30"/>
    </row>
    <row r="32" spans="1:7" ht="18.75" customHeight="1" x14ac:dyDescent="0.3">
      <c r="A32" s="16" t="s">
        <v>598</v>
      </c>
      <c r="B32" s="17" t="s">
        <v>599</v>
      </c>
      <c r="C32" s="18">
        <v>163.54973821989529</v>
      </c>
      <c r="E32" s="27"/>
      <c r="F32" s="62">
        <f>((C30/50000)*3)+E29</f>
        <v>1.216062827225131E-2</v>
      </c>
      <c r="G32" s="30"/>
    </row>
    <row r="33" spans="1:9" s="19" customFormat="1" ht="18.75" customHeight="1" x14ac:dyDescent="0.3">
      <c r="G33" s="30"/>
    </row>
    <row r="34" spans="1:9" ht="18.75" customHeight="1" x14ac:dyDescent="0.3">
      <c r="A34" s="16" t="s">
        <v>88</v>
      </c>
      <c r="B34" s="17" t="s">
        <v>600</v>
      </c>
      <c r="C34" s="18">
        <v>109.80104712041886</v>
      </c>
      <c r="E34" s="26">
        <f>C34/60000</f>
        <v>1.8300174520069809E-3</v>
      </c>
      <c r="F34" s="27"/>
      <c r="G34" s="30"/>
    </row>
    <row r="35" spans="1:9" s="19" customFormat="1" ht="18.75" customHeight="1" x14ac:dyDescent="0.3">
      <c r="G35" s="30"/>
      <c r="H35" s="1"/>
      <c r="I35" s="1"/>
    </row>
    <row r="36" spans="1:9" ht="18.75" customHeight="1" x14ac:dyDescent="0.3">
      <c r="A36" s="16" t="s">
        <v>127</v>
      </c>
      <c r="B36" s="17" t="s">
        <v>128</v>
      </c>
      <c r="C36" s="18">
        <v>13.388481675392672</v>
      </c>
      <c r="G36" s="30"/>
      <c r="H36" s="1"/>
      <c r="I36" s="1"/>
    </row>
    <row r="37" spans="1:9" ht="18.75" customHeight="1" x14ac:dyDescent="0.3">
      <c r="A37" s="16" t="s">
        <v>601</v>
      </c>
      <c r="B37" s="17" t="s">
        <v>602</v>
      </c>
      <c r="C37" s="18">
        <v>101.62</v>
      </c>
      <c r="G37" s="30"/>
    </row>
    <row r="38" spans="1:9" ht="18.75" customHeight="1" x14ac:dyDescent="0.3">
      <c r="G38" s="30"/>
    </row>
    <row r="39" spans="1:9" ht="18.75" customHeight="1" x14ac:dyDescent="0.3">
      <c r="G39" s="30"/>
    </row>
    <row r="40" spans="1:9" ht="18.75" customHeight="1" x14ac:dyDescent="0.3">
      <c r="G40" s="30"/>
    </row>
    <row r="41" spans="1:9" ht="25.8" x14ac:dyDescent="0.3">
      <c r="A41" s="88" t="s">
        <v>603</v>
      </c>
      <c r="B41" s="89"/>
      <c r="C41" s="89"/>
      <c r="D41" s="89"/>
      <c r="E41" s="89"/>
      <c r="F41" s="90"/>
      <c r="G41" s="30"/>
    </row>
    <row r="42" spans="1:9" ht="18.75" customHeight="1" x14ac:dyDescent="0.3">
      <c r="A42" s="9"/>
      <c r="B42" s="10"/>
      <c r="C42" s="11"/>
      <c r="G42" s="30"/>
    </row>
    <row r="43" spans="1:9" ht="18.75" customHeight="1" x14ac:dyDescent="0.3">
      <c r="A43" s="2" t="s">
        <v>297</v>
      </c>
      <c r="G43" s="30"/>
      <c r="H43" s="1"/>
      <c r="I43" s="1"/>
    </row>
    <row r="44" spans="1:9" ht="18.75" customHeight="1" x14ac:dyDescent="0.3">
      <c r="G44" s="30"/>
      <c r="H44" s="1"/>
      <c r="I44" s="1"/>
    </row>
    <row r="45" spans="1:9" ht="41.25" customHeight="1" x14ac:dyDescent="0.3">
      <c r="A45" s="3" t="s">
        <v>38</v>
      </c>
      <c r="B45" s="4" t="s">
        <v>39</v>
      </c>
      <c r="C45" s="5" t="s">
        <v>40</v>
      </c>
      <c r="D45" s="12"/>
      <c r="E45" s="19"/>
      <c r="F45" s="19"/>
      <c r="G45" s="30"/>
      <c r="H45" s="1"/>
      <c r="I45" s="1"/>
    </row>
    <row r="46" spans="1:9" ht="18.75" customHeight="1" x14ac:dyDescent="0.3">
      <c r="A46" s="16" t="s">
        <v>243</v>
      </c>
      <c r="B46" s="17" t="s">
        <v>604</v>
      </c>
      <c r="C46" s="18">
        <v>147.40625</v>
      </c>
      <c r="E46" s="19"/>
      <c r="F46" s="19"/>
      <c r="G46" s="30"/>
      <c r="H46" s="1"/>
      <c r="I46" s="1"/>
    </row>
    <row r="47" spans="1:9" ht="18.75" customHeight="1" x14ac:dyDescent="0.3">
      <c r="A47" s="16" t="s">
        <v>605</v>
      </c>
      <c r="B47" s="17" t="s">
        <v>606</v>
      </c>
      <c r="C47" s="18">
        <v>279.37299465240642</v>
      </c>
      <c r="E47" s="19"/>
      <c r="F47" s="19"/>
      <c r="G47" s="30"/>
      <c r="H47" s="1"/>
      <c r="I47" s="1"/>
    </row>
    <row r="48" spans="1:9" ht="18.75" customHeight="1" x14ac:dyDescent="0.3">
      <c r="A48" s="16" t="s">
        <v>607</v>
      </c>
      <c r="B48" s="17" t="s">
        <v>608</v>
      </c>
      <c r="C48" s="18">
        <v>16.098449197860962</v>
      </c>
      <c r="E48" s="19"/>
      <c r="F48" s="19"/>
      <c r="G48" s="30"/>
      <c r="H48" s="1"/>
      <c r="I48" s="1"/>
    </row>
    <row r="49" spans="1:9" ht="18.75" customHeight="1" x14ac:dyDescent="0.3">
      <c r="G49" s="30"/>
      <c r="H49" s="1"/>
      <c r="I49" s="1"/>
    </row>
    <row r="50" spans="1:9" ht="18.75" customHeight="1" x14ac:dyDescent="0.3">
      <c r="G50" s="30"/>
      <c r="H50" s="1"/>
      <c r="I50" s="1"/>
    </row>
    <row r="51" spans="1:9" ht="18.75" customHeight="1" x14ac:dyDescent="0.3">
      <c r="A51" s="2" t="s">
        <v>118</v>
      </c>
      <c r="G51" s="30"/>
      <c r="H51" s="1"/>
      <c r="I51" s="1"/>
    </row>
    <row r="52" spans="1:9" ht="18.75" customHeight="1" x14ac:dyDescent="0.3">
      <c r="G52" s="30"/>
      <c r="H52" s="1"/>
      <c r="I52" s="1"/>
    </row>
    <row r="53" spans="1:9" ht="41.25" customHeight="1" x14ac:dyDescent="0.3">
      <c r="A53" s="3" t="s">
        <v>38</v>
      </c>
      <c r="B53" s="4" t="s">
        <v>39</v>
      </c>
      <c r="C53" s="5" t="s">
        <v>40</v>
      </c>
      <c r="D53" s="12"/>
      <c r="E53" s="5" t="s">
        <v>46</v>
      </c>
      <c r="F53" s="5" t="s">
        <v>47</v>
      </c>
      <c r="G53" s="30"/>
      <c r="H53" s="1"/>
      <c r="I53" s="1"/>
    </row>
    <row r="54" spans="1:9" ht="18.75" customHeight="1" x14ac:dyDescent="0.3">
      <c r="A54" s="16" t="s">
        <v>609</v>
      </c>
      <c r="B54" s="17" t="s">
        <v>610</v>
      </c>
      <c r="C54" s="18">
        <v>61.947643979057588</v>
      </c>
      <c r="E54" s="26">
        <f>C54/22500</f>
        <v>2.7532286212914483E-3</v>
      </c>
      <c r="F54" s="27"/>
      <c r="G54" s="30"/>
      <c r="H54" s="1"/>
      <c r="I54" s="1"/>
    </row>
    <row r="55" spans="1:9" ht="18.75" customHeight="1" x14ac:dyDescent="0.3">
      <c r="A55" s="16" t="s">
        <v>611</v>
      </c>
      <c r="B55" s="17" t="s">
        <v>612</v>
      </c>
      <c r="C55" s="18">
        <v>108.12565445026179</v>
      </c>
      <c r="E55" s="26"/>
      <c r="F55" s="27"/>
      <c r="G55" s="30"/>
      <c r="H55" s="12"/>
      <c r="I55" s="1"/>
    </row>
    <row r="56" spans="1:9" ht="18.75" customHeight="1" x14ac:dyDescent="0.3">
      <c r="A56" s="16" t="s">
        <v>613</v>
      </c>
      <c r="B56" s="17" t="s">
        <v>614</v>
      </c>
      <c r="C56" s="18">
        <v>108.12565445026179</v>
      </c>
      <c r="E56" s="26"/>
      <c r="F56" s="27"/>
      <c r="G56" s="30"/>
      <c r="I56" s="1"/>
    </row>
    <row r="57" spans="1:9" ht="18.75" customHeight="1" x14ac:dyDescent="0.3">
      <c r="A57" s="16" t="s">
        <v>615</v>
      </c>
      <c r="B57" s="17" t="s">
        <v>616</v>
      </c>
      <c r="C57" s="18">
        <v>108.12565445026179</v>
      </c>
      <c r="E57" s="26"/>
      <c r="F57" s="27">
        <f>((C55/22000)*3)+E54</f>
        <v>1.7497636046327147E-2</v>
      </c>
      <c r="G57" s="30"/>
      <c r="I57" s="1"/>
    </row>
    <row r="58" spans="1:9" s="19" customFormat="1" ht="18.75" customHeight="1" x14ac:dyDescent="0.3">
      <c r="G58" s="30"/>
      <c r="H58" s="1"/>
      <c r="I58" s="1"/>
    </row>
    <row r="59" spans="1:9" ht="18.75" customHeight="1" x14ac:dyDescent="0.3">
      <c r="A59" s="16" t="s">
        <v>617</v>
      </c>
      <c r="B59" s="17" t="s">
        <v>618</v>
      </c>
      <c r="C59" s="18">
        <v>202.08376963350784</v>
      </c>
      <c r="E59" s="26">
        <f>C59/86000</f>
        <v>2.3498112748082307E-3</v>
      </c>
      <c r="F59" s="27"/>
      <c r="G59" s="30"/>
      <c r="H59" s="1"/>
      <c r="I59" s="1"/>
    </row>
    <row r="60" spans="1:9" ht="18.75" customHeight="1" x14ac:dyDescent="0.3">
      <c r="A60" s="16" t="s">
        <v>619</v>
      </c>
      <c r="B60" s="17" t="s">
        <v>620</v>
      </c>
      <c r="C60" s="18">
        <v>352.90052356020942</v>
      </c>
      <c r="E60" s="26"/>
      <c r="F60" s="27"/>
      <c r="G60" s="30"/>
      <c r="H60" s="1"/>
      <c r="I60" s="1"/>
    </row>
    <row r="61" spans="1:9" ht="18.75" customHeight="1" x14ac:dyDescent="0.3">
      <c r="A61" s="16" t="s">
        <v>621</v>
      </c>
      <c r="B61" s="17" t="s">
        <v>622</v>
      </c>
      <c r="C61" s="18">
        <v>352.90052356020942</v>
      </c>
      <c r="E61" s="26"/>
      <c r="F61" s="27"/>
      <c r="G61" s="30"/>
      <c r="H61" s="1"/>
      <c r="I61" s="1"/>
    </row>
    <row r="62" spans="1:9" ht="18.75" customHeight="1" x14ac:dyDescent="0.3">
      <c r="A62" s="16" t="s">
        <v>623</v>
      </c>
      <c r="B62" s="17" t="s">
        <v>624</v>
      </c>
      <c r="C62" s="18">
        <v>352.90052356020942</v>
      </c>
      <c r="E62" s="26"/>
      <c r="F62" s="27">
        <f>((C60/84000)*3)+E59</f>
        <v>1.4953401401958567E-2</v>
      </c>
      <c r="G62" s="30"/>
      <c r="H62" s="1"/>
      <c r="I62" s="1"/>
    </row>
    <row r="63" spans="1:9" s="19" customFormat="1" ht="18.75" customHeight="1" x14ac:dyDescent="0.3">
      <c r="G63" s="30"/>
      <c r="H63" s="1"/>
      <c r="I63" s="1"/>
    </row>
    <row r="64" spans="1:9" ht="18.75" customHeight="1" x14ac:dyDescent="0.3">
      <c r="A64" s="16" t="s">
        <v>304</v>
      </c>
      <c r="B64" s="17" t="s">
        <v>625</v>
      </c>
      <c r="C64" s="18">
        <v>17.616753926701577</v>
      </c>
      <c r="E64" s="19"/>
      <c r="F64" s="19"/>
      <c r="G64" s="30"/>
      <c r="H64" s="1"/>
      <c r="I64" s="1"/>
    </row>
    <row r="65" spans="1:9" ht="18.75" customHeight="1" x14ac:dyDescent="0.3">
      <c r="A65" s="16" t="s">
        <v>626</v>
      </c>
      <c r="B65" s="17" t="s">
        <v>627</v>
      </c>
      <c r="C65" s="18">
        <v>37.331937172774872</v>
      </c>
      <c r="E65" s="19"/>
      <c r="F65" s="19"/>
      <c r="G65" s="30"/>
      <c r="H65" s="1"/>
      <c r="I65" s="1"/>
    </row>
    <row r="66" spans="1:9" ht="18.75" customHeight="1" x14ac:dyDescent="0.3">
      <c r="A66" s="16" t="s">
        <v>628</v>
      </c>
      <c r="B66" s="17" t="s">
        <v>629</v>
      </c>
      <c r="C66" s="18">
        <v>37.331937172774872</v>
      </c>
      <c r="E66" s="19"/>
      <c r="F66" s="19"/>
      <c r="G66" s="30"/>
      <c r="H66" s="1"/>
      <c r="I66" s="1"/>
    </row>
    <row r="67" spans="1:9" s="19" customFormat="1" ht="18.75" customHeight="1" x14ac:dyDescent="0.3">
      <c r="G67" s="30"/>
      <c r="H67" s="1"/>
      <c r="I67" s="1"/>
    </row>
    <row r="68" spans="1:9" ht="18.75" customHeight="1" x14ac:dyDescent="0.3">
      <c r="A68" s="16" t="s">
        <v>630</v>
      </c>
      <c r="B68" s="17" t="s">
        <v>631</v>
      </c>
      <c r="C68" s="18">
        <v>52.900523560209422</v>
      </c>
      <c r="E68" s="26">
        <f>C68/20000</f>
        <v>2.6450261780104709E-3</v>
      </c>
      <c r="F68" s="27"/>
      <c r="G68" s="30"/>
    </row>
    <row r="69" spans="1:9" ht="18.75" customHeight="1" x14ac:dyDescent="0.3">
      <c r="A69" s="16" t="s">
        <v>632</v>
      </c>
      <c r="B69" s="17" t="s">
        <v>633</v>
      </c>
      <c r="C69" s="18">
        <v>111.21465968586389</v>
      </c>
      <c r="E69" s="26"/>
      <c r="F69" s="27"/>
      <c r="G69" s="30"/>
    </row>
    <row r="70" spans="1:9" ht="18.75" customHeight="1" x14ac:dyDescent="0.3">
      <c r="A70" s="16" t="s">
        <v>634</v>
      </c>
      <c r="B70" s="17" t="s">
        <v>635</v>
      </c>
      <c r="C70" s="18">
        <v>111.21465968586389</v>
      </c>
      <c r="E70" s="26"/>
      <c r="F70" s="27"/>
      <c r="G70" s="30"/>
    </row>
    <row r="71" spans="1:9" ht="18.75" customHeight="1" x14ac:dyDescent="0.3">
      <c r="A71" s="16" t="s">
        <v>636</v>
      </c>
      <c r="B71" s="17" t="s">
        <v>637</v>
      </c>
      <c r="C71" s="18">
        <v>111.21465968586389</v>
      </c>
      <c r="E71" s="26"/>
      <c r="F71" s="27">
        <f>((C69/20000)*3)+E68</f>
        <v>1.9327225130890052E-2</v>
      </c>
      <c r="G71" s="30"/>
    </row>
    <row r="72" spans="1:9" s="19" customFormat="1" ht="18.75" customHeight="1" x14ac:dyDescent="0.3">
      <c r="G72" s="30"/>
    </row>
    <row r="73" spans="1:9" ht="18.75" customHeight="1" x14ac:dyDescent="0.3">
      <c r="A73" s="16" t="s">
        <v>638</v>
      </c>
      <c r="B73" s="17" t="s">
        <v>639</v>
      </c>
      <c r="C73" s="18">
        <v>192.70366492146601</v>
      </c>
      <c r="E73" s="26">
        <f>C73/75000</f>
        <v>2.56938219895288E-3</v>
      </c>
      <c r="F73" s="27"/>
      <c r="G73" s="30"/>
    </row>
    <row r="74" spans="1:9" ht="18.75" customHeight="1" x14ac:dyDescent="0.3">
      <c r="A74" s="16" t="s">
        <v>640</v>
      </c>
      <c r="B74" s="17" t="s">
        <v>641</v>
      </c>
      <c r="C74" s="18">
        <v>344.44397905759172</v>
      </c>
      <c r="E74" s="26"/>
      <c r="F74" s="27"/>
      <c r="G74" s="30"/>
    </row>
    <row r="75" spans="1:9" ht="18.75" customHeight="1" x14ac:dyDescent="0.3">
      <c r="A75" s="16" t="s">
        <v>642</v>
      </c>
      <c r="B75" s="17" t="s">
        <v>643</v>
      </c>
      <c r="C75" s="18">
        <v>344.44397905759172</v>
      </c>
      <c r="E75" s="26"/>
      <c r="F75" s="27"/>
      <c r="G75" s="30"/>
    </row>
    <row r="76" spans="1:9" ht="18.75" customHeight="1" x14ac:dyDescent="0.3">
      <c r="A76" s="16" t="s">
        <v>644</v>
      </c>
      <c r="B76" s="17" t="s">
        <v>645</v>
      </c>
      <c r="C76" s="18">
        <v>344.44397905759172</v>
      </c>
      <c r="E76" s="26"/>
      <c r="F76" s="27">
        <f>((C74/75000)*3)+E73</f>
        <v>1.6347141361256548E-2</v>
      </c>
      <c r="G76" s="30"/>
    </row>
    <row r="77" spans="1:9" s="19" customFormat="1" ht="18.75" customHeight="1" x14ac:dyDescent="0.3">
      <c r="G77" s="30"/>
    </row>
    <row r="78" spans="1:9" ht="18.75" customHeight="1" x14ac:dyDescent="0.3">
      <c r="A78" s="16" t="s">
        <v>646</v>
      </c>
      <c r="B78" s="17" t="s">
        <v>647</v>
      </c>
      <c r="C78" s="18">
        <v>38.356020942408371</v>
      </c>
      <c r="E78" s="19"/>
      <c r="F78" s="19"/>
      <c r="G78" s="30"/>
    </row>
    <row r="79" spans="1:9" ht="18.75" customHeight="1" x14ac:dyDescent="0.3">
      <c r="A79" s="16" t="s">
        <v>648</v>
      </c>
      <c r="B79" s="17" t="s">
        <v>649</v>
      </c>
      <c r="C79" s="18">
        <v>38.356020942408371</v>
      </c>
      <c r="E79" s="19"/>
      <c r="F79" s="19"/>
      <c r="G79" s="30"/>
    </row>
    <row r="80" spans="1:9" ht="18.75" customHeight="1" x14ac:dyDescent="0.3">
      <c r="A80" s="16" t="s">
        <v>605</v>
      </c>
      <c r="B80" s="17" t="s">
        <v>650</v>
      </c>
      <c r="C80" s="18">
        <v>279.37299465240642</v>
      </c>
      <c r="E80" s="19"/>
      <c r="F80" s="19"/>
      <c r="G80" s="30"/>
    </row>
    <row r="81" spans="1:7" ht="18.75" customHeight="1" x14ac:dyDescent="0.3">
      <c r="G81" s="30"/>
    </row>
    <row r="82" spans="1:7" ht="18.75" customHeight="1" x14ac:dyDescent="0.3">
      <c r="G82" s="30"/>
    </row>
    <row r="83" spans="1:7" ht="18.75" customHeight="1" x14ac:dyDescent="0.3">
      <c r="G83" s="30"/>
    </row>
    <row r="84" spans="1:7" ht="25.8" x14ac:dyDescent="0.3">
      <c r="A84" s="96" t="s">
        <v>651</v>
      </c>
      <c r="B84" s="97"/>
      <c r="C84" s="97"/>
      <c r="D84" s="97"/>
      <c r="E84" s="97"/>
      <c r="F84" s="98"/>
      <c r="G84" s="30"/>
    </row>
    <row r="85" spans="1:7" ht="18.75" customHeight="1" x14ac:dyDescent="0.3">
      <c r="A85" s="9"/>
      <c r="B85" s="10"/>
      <c r="C85" s="11"/>
      <c r="G85" s="30"/>
    </row>
    <row r="86" spans="1:7" ht="18.75" customHeight="1" x14ac:dyDescent="0.3">
      <c r="A86" s="2" t="s">
        <v>118</v>
      </c>
      <c r="G86" s="30"/>
    </row>
    <row r="87" spans="1:7" ht="18.75" customHeight="1" x14ac:dyDescent="0.3">
      <c r="G87" s="30"/>
    </row>
    <row r="88" spans="1:7" ht="41.25" customHeight="1" x14ac:dyDescent="0.3">
      <c r="A88" s="3" t="s">
        <v>38</v>
      </c>
      <c r="B88" s="4" t="s">
        <v>39</v>
      </c>
      <c r="C88" s="5" t="s">
        <v>40</v>
      </c>
      <c r="D88" s="12"/>
      <c r="E88" s="5" t="s">
        <v>46</v>
      </c>
      <c r="F88" s="5" t="s">
        <v>47</v>
      </c>
      <c r="G88" s="30"/>
    </row>
    <row r="89" spans="1:7" ht="18.75" customHeight="1" x14ac:dyDescent="0.3">
      <c r="A89" s="16" t="s">
        <v>652</v>
      </c>
      <c r="B89" s="17" t="s">
        <v>653</v>
      </c>
      <c r="C89" s="18">
        <v>54.052356020942405</v>
      </c>
      <c r="E89" s="26">
        <f>C89/20000</f>
        <v>2.7026178010471202E-3</v>
      </c>
      <c r="F89" s="27"/>
      <c r="G89" s="30"/>
    </row>
    <row r="90" spans="1:7" ht="18.75" customHeight="1" x14ac:dyDescent="0.3">
      <c r="A90" s="16" t="s">
        <v>654</v>
      </c>
      <c r="B90" s="17" t="s">
        <v>655</v>
      </c>
      <c r="C90" s="18">
        <v>98.52356020942409</v>
      </c>
      <c r="E90" s="26"/>
      <c r="F90" s="27"/>
      <c r="G90" s="30"/>
    </row>
    <row r="91" spans="1:7" ht="18.75" customHeight="1" x14ac:dyDescent="0.3">
      <c r="A91" s="16" t="s">
        <v>656</v>
      </c>
      <c r="B91" s="17" t="s">
        <v>657</v>
      </c>
      <c r="C91" s="18">
        <v>98.52356020942409</v>
      </c>
      <c r="E91" s="26"/>
      <c r="F91" s="27"/>
      <c r="G91" s="30"/>
    </row>
    <row r="92" spans="1:7" ht="18.75" customHeight="1" x14ac:dyDescent="0.3">
      <c r="A92" s="16" t="s">
        <v>658</v>
      </c>
      <c r="B92" s="17" t="s">
        <v>659</v>
      </c>
      <c r="C92" s="18">
        <v>98.52356020942409</v>
      </c>
      <c r="E92" s="26"/>
      <c r="F92" s="27">
        <f>((C90/20000)*3)+E89</f>
        <v>1.7481151832460733E-2</v>
      </c>
      <c r="G92" s="30"/>
    </row>
    <row r="93" spans="1:7" s="19" customFormat="1" ht="18.75" customHeight="1" x14ac:dyDescent="0.3">
      <c r="G93" s="30"/>
    </row>
    <row r="94" spans="1:7" ht="18.75" customHeight="1" x14ac:dyDescent="0.3">
      <c r="A94" s="16" t="s">
        <v>660</v>
      </c>
      <c r="B94" s="17" t="s">
        <v>661</v>
      </c>
      <c r="C94" s="18">
        <v>174.2303664921466</v>
      </c>
      <c r="E94" s="26">
        <f>C94/75000</f>
        <v>2.3230715532286212E-3</v>
      </c>
      <c r="F94" s="27"/>
      <c r="G94" s="30"/>
    </row>
    <row r="95" spans="1:7" ht="18.75" customHeight="1" x14ac:dyDescent="0.3">
      <c r="A95" s="16" t="s">
        <v>662</v>
      </c>
      <c r="B95" s="17" t="s">
        <v>663</v>
      </c>
      <c r="C95" s="18">
        <v>212.81675392670155</v>
      </c>
      <c r="E95" s="26"/>
      <c r="F95" s="27"/>
      <c r="G95" s="30"/>
    </row>
    <row r="96" spans="1:7" ht="18.75" customHeight="1" x14ac:dyDescent="0.3">
      <c r="A96" s="16" t="s">
        <v>664</v>
      </c>
      <c r="B96" s="17" t="s">
        <v>665</v>
      </c>
      <c r="C96" s="18">
        <v>212.81675392670155</v>
      </c>
      <c r="E96" s="26"/>
      <c r="F96" s="27"/>
      <c r="G96" s="30"/>
    </row>
    <row r="97" spans="1:7" ht="18.75" customHeight="1" x14ac:dyDescent="0.3">
      <c r="A97" s="16" t="s">
        <v>666</v>
      </c>
      <c r="B97" s="17" t="s">
        <v>667</v>
      </c>
      <c r="C97" s="18">
        <v>212.81675392670155</v>
      </c>
      <c r="E97" s="26"/>
      <c r="F97" s="27">
        <f>((C95/50000)*3)+E94</f>
        <v>1.5092076788830715E-2</v>
      </c>
      <c r="G97" s="30"/>
    </row>
    <row r="98" spans="1:7" s="19" customFormat="1" ht="18.75" customHeight="1" x14ac:dyDescent="0.3">
      <c r="G98" s="30"/>
    </row>
    <row r="99" spans="1:7" ht="18.75" customHeight="1" x14ac:dyDescent="0.3">
      <c r="A99" s="16" t="s">
        <v>668</v>
      </c>
      <c r="B99" s="17" t="s">
        <v>669</v>
      </c>
      <c r="C99" s="18">
        <v>16.843979057591625</v>
      </c>
      <c r="E99" s="19"/>
      <c r="F99" s="19"/>
      <c r="G99" s="30"/>
    </row>
    <row r="100" spans="1:7" s="19" customFormat="1" ht="18.75" customHeight="1" x14ac:dyDescent="0.3">
      <c r="G100" s="30"/>
    </row>
    <row r="101" spans="1:7" s="19" customFormat="1" ht="18.75" customHeight="1" x14ac:dyDescent="0.3">
      <c r="G101" s="30"/>
    </row>
    <row r="102" spans="1:7" ht="18.75" customHeight="1" x14ac:dyDescent="0.3">
      <c r="G102" s="30"/>
    </row>
    <row r="103" spans="1:7" ht="25.8" x14ac:dyDescent="0.3">
      <c r="A103" s="102" t="s">
        <v>670</v>
      </c>
      <c r="B103" s="103"/>
      <c r="C103" s="103"/>
      <c r="D103" s="103"/>
      <c r="E103" s="103"/>
      <c r="F103" s="104"/>
      <c r="G103" s="30"/>
    </row>
    <row r="104" spans="1:7" ht="18.75" customHeight="1" x14ac:dyDescent="0.3">
      <c r="A104" s="9"/>
      <c r="B104" s="10"/>
      <c r="C104" s="11"/>
      <c r="G104" s="30"/>
    </row>
    <row r="105" spans="1:7" ht="18.75" customHeight="1" x14ac:dyDescent="0.3">
      <c r="A105" s="2" t="s">
        <v>118</v>
      </c>
      <c r="G105" s="30"/>
    </row>
    <row r="106" spans="1:7" ht="18.75" customHeight="1" x14ac:dyDescent="0.3">
      <c r="G106" s="30"/>
    </row>
    <row r="107" spans="1:7" ht="31.2" x14ac:dyDescent="0.3">
      <c r="A107" s="3" t="s">
        <v>38</v>
      </c>
      <c r="B107" s="4" t="s">
        <v>39</v>
      </c>
      <c r="C107" s="5" t="s">
        <v>40</v>
      </c>
      <c r="D107" s="12"/>
      <c r="E107" s="5" t="s">
        <v>46</v>
      </c>
      <c r="F107"/>
      <c r="G107" s="30"/>
    </row>
    <row r="108" spans="1:7" ht="18.75" customHeight="1" x14ac:dyDescent="0.3">
      <c r="A108" s="16" t="s">
        <v>568</v>
      </c>
      <c r="B108" s="17" t="s">
        <v>569</v>
      </c>
      <c r="C108" s="18">
        <v>229.71518324607337</v>
      </c>
      <c r="E108" s="26">
        <f>C108/40000</f>
        <v>5.7428795811518343E-3</v>
      </c>
      <c r="F108"/>
      <c r="G108" s="30"/>
    </row>
    <row r="109" spans="1:7" ht="18.75" customHeight="1" x14ac:dyDescent="0.3">
      <c r="A109" s="16" t="s">
        <v>570</v>
      </c>
      <c r="B109" s="17" t="s">
        <v>571</v>
      </c>
      <c r="C109" s="18">
        <v>97.979057591623047</v>
      </c>
      <c r="E109" s="26">
        <f>C109/10000</f>
        <v>9.7979057591623051E-3</v>
      </c>
      <c r="F109"/>
      <c r="G109" s="30"/>
    </row>
    <row r="110" spans="1:7" ht="18.75" customHeight="1" x14ac:dyDescent="0.3">
      <c r="A110" s="16" t="s">
        <v>572</v>
      </c>
      <c r="B110" s="17" t="s">
        <v>573</v>
      </c>
      <c r="C110" s="18">
        <v>91.078534031413625</v>
      </c>
      <c r="E110" s="26">
        <f>C110/5000</f>
        <v>1.8215706806282726E-2</v>
      </c>
      <c r="F110"/>
      <c r="G110" s="30"/>
    </row>
    <row r="111" spans="1:7" s="19" customFormat="1" ht="18.75" customHeight="1" x14ac:dyDescent="0.3">
      <c r="G111" s="30"/>
    </row>
    <row r="112" spans="1:7" ht="18.75" customHeight="1" x14ac:dyDescent="0.3">
      <c r="A112" s="16" t="s">
        <v>479</v>
      </c>
      <c r="B112" s="17" t="s">
        <v>671</v>
      </c>
      <c r="C112" s="18">
        <v>19.375916230366496</v>
      </c>
      <c r="E112" s="19"/>
      <c r="F112" s="19"/>
      <c r="G112" s="30"/>
    </row>
    <row r="113" spans="1:7" ht="18.75" customHeight="1" x14ac:dyDescent="0.3">
      <c r="G113" s="30"/>
    </row>
    <row r="114" spans="1:7" ht="18.75" customHeight="1" x14ac:dyDescent="0.3">
      <c r="G114" s="30"/>
    </row>
    <row r="115" spans="1:7" ht="18.75" customHeight="1" x14ac:dyDescent="0.3">
      <c r="G115" s="30"/>
    </row>
    <row r="116" spans="1:7" ht="18.75" customHeight="1" x14ac:dyDescent="0.3">
      <c r="G116" s="30"/>
    </row>
    <row r="117" spans="1:7" ht="18.75" customHeight="1" x14ac:dyDescent="0.3">
      <c r="A117" s="9"/>
      <c r="G117" s="30"/>
    </row>
    <row r="118" spans="1:7" ht="18.75" customHeight="1" x14ac:dyDescent="0.3">
      <c r="A118" s="9"/>
      <c r="G118" s="30"/>
    </row>
    <row r="119" spans="1:7" ht="18.75" customHeight="1" x14ac:dyDescent="0.3">
      <c r="G119" s="30"/>
    </row>
    <row r="120" spans="1:7" ht="18.75" customHeight="1" x14ac:dyDescent="0.3">
      <c r="G120" s="30"/>
    </row>
    <row r="121" spans="1:7" ht="18.75" customHeight="1" x14ac:dyDescent="0.3"/>
    <row r="122" spans="1:7" ht="18.75" customHeight="1" x14ac:dyDescent="0.3"/>
    <row r="123" spans="1:7" ht="18.75" customHeight="1" x14ac:dyDescent="0.3"/>
    <row r="124" spans="1:7" ht="18.75" customHeight="1" x14ac:dyDescent="0.3"/>
    <row r="125" spans="1:7" ht="18.75" customHeight="1" x14ac:dyDescent="0.3"/>
    <row r="126" spans="1:7" ht="18.75" customHeight="1" x14ac:dyDescent="0.3"/>
    <row r="127" spans="1:7" ht="18.75" customHeight="1" x14ac:dyDescent="0.3"/>
    <row r="128" spans="1:7" ht="18.75" customHeight="1" x14ac:dyDescent="0.3"/>
    <row r="129" ht="18.75" customHeight="1" x14ac:dyDescent="0.3"/>
    <row r="130" ht="18.75" customHeight="1" x14ac:dyDescent="0.3"/>
    <row r="131" ht="18.75" customHeight="1" x14ac:dyDescent="0.3"/>
    <row r="132" ht="18.75" customHeight="1" x14ac:dyDescent="0.3"/>
    <row r="133" ht="18.75" customHeight="1" x14ac:dyDescent="0.3"/>
  </sheetData>
  <mergeCells count="6">
    <mergeCell ref="H1:I1"/>
    <mergeCell ref="A103:F103"/>
    <mergeCell ref="A84:F84"/>
    <mergeCell ref="A1:F1"/>
    <mergeCell ref="A5:F5"/>
    <mergeCell ref="A41:F41"/>
  </mergeCells>
  <hyperlinks>
    <hyperlink ref="H1:I1" location="'Tarif Top Partners OP'!A1" display="&lt; Retour Sommaire" xr:uid="{A9DC87DE-8803-4A9E-8D8D-BD00551619CC}"/>
  </hyperlinks>
  <pageMargins left="0.7" right="0.7" top="0.75" bottom="0.75" header="0.3" footer="0.3"/>
  <customProperties>
    <customPr name="_pios_id" r:id="rId1"/>
  </customProperties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0B6450-2E73-4A0F-ADB2-B9C17A281C4F}">
  <sheetPr>
    <tabColor rgb="FF7030A0"/>
  </sheetPr>
  <dimension ref="A1:N126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63.6640625" style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ht="18.75" customHeight="1" x14ac:dyDescent="0.3">
      <c r="G2" s="19"/>
      <c r="H2" s="19"/>
      <c r="I2" s="19"/>
      <c r="J2" s="19"/>
      <c r="K2" s="19"/>
      <c r="L2" s="19"/>
      <c r="M2" s="19"/>
    </row>
    <row r="3" spans="1:14" ht="18.75" customHeight="1" x14ac:dyDescent="0.3">
      <c r="G3" s="19"/>
      <c r="H3" s="19"/>
      <c r="I3" s="19"/>
      <c r="J3" s="19"/>
      <c r="K3" s="19"/>
      <c r="L3" s="19"/>
      <c r="M3" s="19"/>
    </row>
    <row r="4" spans="1:14" ht="18.75" customHeight="1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91" t="s">
        <v>26</v>
      </c>
      <c r="B5" s="92"/>
      <c r="C5" s="92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>
      <c r="A7" s="2" t="s">
        <v>672</v>
      </c>
    </row>
    <row r="8" spans="1:14" ht="18.75" customHeight="1" x14ac:dyDescent="0.3"/>
    <row r="9" spans="1:14" ht="41.25" customHeight="1" x14ac:dyDescent="0.3">
      <c r="A9" s="3" t="s">
        <v>38</v>
      </c>
      <c r="B9" s="4" t="s">
        <v>39</v>
      </c>
      <c r="C9" s="5" t="s">
        <v>40</v>
      </c>
      <c r="D9" s="30"/>
    </row>
    <row r="10" spans="1:14" ht="18.75" customHeight="1" x14ac:dyDescent="0.3">
      <c r="A10" s="16" t="s">
        <v>673</v>
      </c>
      <c r="B10" s="17" t="s">
        <v>674</v>
      </c>
      <c r="C10" s="18">
        <v>201.57068062827227</v>
      </c>
    </row>
    <row r="11" spans="1:14" ht="18.75" customHeight="1" x14ac:dyDescent="0.3">
      <c r="A11" s="16" t="s">
        <v>675</v>
      </c>
      <c r="B11" s="17" t="s">
        <v>676</v>
      </c>
      <c r="C11" s="18">
        <v>958.01047120418855</v>
      </c>
    </row>
    <row r="12" spans="1:14" ht="18.75" customHeight="1" x14ac:dyDescent="0.3">
      <c r="A12" s="16" t="s">
        <v>677</v>
      </c>
      <c r="B12" s="17" t="s">
        <v>678</v>
      </c>
      <c r="C12" s="18">
        <v>3426.7015706806283</v>
      </c>
    </row>
    <row r="13" spans="1:14" ht="18.75" customHeight="1" x14ac:dyDescent="0.3">
      <c r="A13" s="16" t="s">
        <v>679</v>
      </c>
      <c r="B13" s="17" t="s">
        <v>680</v>
      </c>
      <c r="C13" s="18">
        <v>8062.827225130889</v>
      </c>
    </row>
    <row r="14" spans="1:14" ht="18.75" customHeight="1" x14ac:dyDescent="0.3"/>
    <row r="15" spans="1:14" ht="18.75" customHeight="1" x14ac:dyDescent="0.3"/>
    <row r="16" spans="1:14" ht="18.75" customHeight="1" x14ac:dyDescent="0.3">
      <c r="A16" s="2" t="s">
        <v>681</v>
      </c>
    </row>
    <row r="17" spans="1:4" ht="18.75" customHeight="1" x14ac:dyDescent="0.3"/>
    <row r="18" spans="1:4" ht="41.25" customHeight="1" x14ac:dyDescent="0.3">
      <c r="A18" s="3" t="s">
        <v>38</v>
      </c>
      <c r="B18" s="4" t="s">
        <v>39</v>
      </c>
      <c r="C18" s="5" t="s">
        <v>40</v>
      </c>
    </row>
    <row r="19" spans="1:4" ht="18.75" customHeight="1" x14ac:dyDescent="0.3">
      <c r="A19" s="16" t="s">
        <v>682</v>
      </c>
      <c r="B19" s="17" t="s">
        <v>683</v>
      </c>
      <c r="C19" s="18">
        <v>179.58115183246073</v>
      </c>
    </row>
    <row r="20" spans="1:4" ht="18.75" customHeight="1" x14ac:dyDescent="0.3">
      <c r="A20" s="16" t="s">
        <v>684</v>
      </c>
      <c r="B20" s="17" t="s">
        <v>685</v>
      </c>
      <c r="C20" s="18">
        <v>853.19371727748694</v>
      </c>
    </row>
    <row r="21" spans="1:4" ht="18.75" customHeight="1" x14ac:dyDescent="0.3">
      <c r="A21" s="16" t="s">
        <v>686</v>
      </c>
      <c r="B21" s="17" t="s">
        <v>687</v>
      </c>
      <c r="C21" s="18">
        <v>3052.8795811518326</v>
      </c>
    </row>
    <row r="22" spans="1:4" ht="18.75" customHeight="1" x14ac:dyDescent="0.3">
      <c r="A22" s="16" t="s">
        <v>688</v>
      </c>
      <c r="B22" s="17" t="s">
        <v>689</v>
      </c>
      <c r="C22" s="18">
        <v>7183.24607329843</v>
      </c>
    </row>
    <row r="23" spans="1:4" ht="18.75" customHeight="1" x14ac:dyDescent="0.3"/>
    <row r="24" spans="1:4" ht="18.75" customHeight="1" x14ac:dyDescent="0.3">
      <c r="A24" s="9"/>
    </row>
    <row r="25" spans="1:4" ht="18.75" customHeight="1" x14ac:dyDescent="0.3">
      <c r="A25" s="2" t="s">
        <v>690</v>
      </c>
    </row>
    <row r="26" spans="1:4" ht="18.75" customHeight="1" x14ac:dyDescent="0.3"/>
    <row r="27" spans="1:4" ht="41.25" customHeight="1" x14ac:dyDescent="0.3">
      <c r="A27" s="3" t="s">
        <v>38</v>
      </c>
      <c r="B27" s="4" t="s">
        <v>39</v>
      </c>
      <c r="C27" s="5" t="s">
        <v>40</v>
      </c>
    </row>
    <row r="28" spans="1:4" ht="18.75" customHeight="1" x14ac:dyDescent="0.3">
      <c r="A28" s="16" t="s">
        <v>691</v>
      </c>
      <c r="B28" s="17" t="s">
        <v>692</v>
      </c>
      <c r="C28" s="18">
        <v>190.57591623036649</v>
      </c>
    </row>
    <row r="29" spans="1:4" ht="18.75" customHeight="1" x14ac:dyDescent="0.3">
      <c r="A29" s="9"/>
      <c r="C29" s="20"/>
      <c r="D29" s="30"/>
    </row>
    <row r="30" spans="1:4" ht="18.75" customHeight="1" x14ac:dyDescent="0.3">
      <c r="A30" s="9"/>
      <c r="C30" s="20"/>
      <c r="D30" s="30"/>
    </row>
    <row r="31" spans="1:4" ht="18.75" customHeight="1" x14ac:dyDescent="0.3">
      <c r="A31" s="9"/>
      <c r="D31" s="30"/>
    </row>
    <row r="32" spans="1:4" ht="18.75" customHeight="1" x14ac:dyDescent="0.3">
      <c r="D32" s="30"/>
    </row>
    <row r="33" spans="4:6" ht="18.75" customHeight="1" x14ac:dyDescent="0.3">
      <c r="D33" s="30"/>
    </row>
    <row r="34" spans="4:6" ht="18.75" customHeight="1" x14ac:dyDescent="0.3">
      <c r="D34" s="30"/>
    </row>
    <row r="35" spans="4:6" ht="18.75" customHeight="1" x14ac:dyDescent="0.3">
      <c r="D35" s="30"/>
      <c r="E35" s="1"/>
      <c r="F35" s="1"/>
    </row>
    <row r="36" spans="4:6" ht="18.75" customHeight="1" x14ac:dyDescent="0.3">
      <c r="D36" s="30"/>
      <c r="E36" s="1"/>
      <c r="F36" s="1"/>
    </row>
    <row r="37" spans="4:6" ht="18.75" customHeight="1" x14ac:dyDescent="0.3">
      <c r="D37" s="30"/>
    </row>
    <row r="38" spans="4:6" ht="18.75" customHeight="1" x14ac:dyDescent="0.3">
      <c r="D38" s="30"/>
    </row>
    <row r="39" spans="4:6" ht="18.75" customHeight="1" x14ac:dyDescent="0.3">
      <c r="D39" s="30"/>
    </row>
    <row r="40" spans="4:6" ht="18.75" customHeight="1" x14ac:dyDescent="0.3">
      <c r="D40" s="30"/>
    </row>
    <row r="41" spans="4:6" ht="18.75" customHeight="1" x14ac:dyDescent="0.3">
      <c r="D41" s="30"/>
    </row>
    <row r="42" spans="4:6" ht="18.75" customHeight="1" x14ac:dyDescent="0.3">
      <c r="D42" s="30"/>
    </row>
    <row r="43" spans="4:6" x14ac:dyDescent="0.3">
      <c r="D43" s="30"/>
      <c r="E43" s="1"/>
      <c r="F43" s="1"/>
    </row>
    <row r="44" spans="4:6" x14ac:dyDescent="0.3">
      <c r="D44" s="30"/>
      <c r="E44" s="1"/>
      <c r="F44" s="1"/>
    </row>
    <row r="45" spans="4:6" x14ac:dyDescent="0.3">
      <c r="D45" s="30"/>
      <c r="E45" s="1"/>
      <c r="F45" s="1"/>
    </row>
    <row r="46" spans="4:6" x14ac:dyDescent="0.3">
      <c r="D46" s="30"/>
      <c r="E46" s="1"/>
      <c r="F46" s="1"/>
    </row>
    <row r="47" spans="4:6" x14ac:dyDescent="0.3">
      <c r="D47" s="30"/>
      <c r="E47" s="1"/>
      <c r="F47" s="1"/>
    </row>
    <row r="48" spans="4:6" x14ac:dyDescent="0.3">
      <c r="D48" s="30"/>
      <c r="E48" s="1"/>
      <c r="F48" s="1"/>
    </row>
    <row r="49" spans="4:6" x14ac:dyDescent="0.3">
      <c r="D49" s="30"/>
      <c r="E49" s="1"/>
      <c r="F49" s="1"/>
    </row>
    <row r="50" spans="4:6" x14ac:dyDescent="0.3">
      <c r="D50" s="30"/>
      <c r="E50" s="1"/>
      <c r="F50" s="1"/>
    </row>
    <row r="51" spans="4:6" x14ac:dyDescent="0.3">
      <c r="D51" s="30"/>
      <c r="E51" s="1"/>
      <c r="F51" s="1"/>
    </row>
    <row r="52" spans="4:6" x14ac:dyDescent="0.3">
      <c r="D52" s="30"/>
      <c r="E52" s="1"/>
      <c r="F52" s="1"/>
    </row>
    <row r="53" spans="4:6" x14ac:dyDescent="0.3">
      <c r="D53" s="30"/>
      <c r="E53" s="1"/>
      <c r="F53" s="1"/>
    </row>
    <row r="54" spans="4:6" x14ac:dyDescent="0.3">
      <c r="D54" s="30"/>
      <c r="E54" s="1"/>
      <c r="F54" s="1"/>
    </row>
    <row r="55" spans="4:6" x14ac:dyDescent="0.3">
      <c r="D55" s="30"/>
      <c r="E55" s="12"/>
      <c r="F55" s="1"/>
    </row>
    <row r="56" spans="4:6" x14ac:dyDescent="0.3">
      <c r="D56" s="30"/>
      <c r="F56" s="1"/>
    </row>
    <row r="57" spans="4:6" x14ac:dyDescent="0.3">
      <c r="D57" s="30"/>
      <c r="F57" s="1"/>
    </row>
    <row r="58" spans="4:6" x14ac:dyDescent="0.3">
      <c r="D58" s="30"/>
      <c r="E58" s="1"/>
      <c r="F58" s="1"/>
    </row>
    <row r="59" spans="4:6" x14ac:dyDescent="0.3">
      <c r="D59" s="30"/>
      <c r="E59" s="1"/>
      <c r="F59" s="1"/>
    </row>
    <row r="60" spans="4:6" x14ac:dyDescent="0.3">
      <c r="D60" s="30"/>
      <c r="E60" s="1"/>
      <c r="F60" s="1"/>
    </row>
    <row r="61" spans="4:6" x14ac:dyDescent="0.3">
      <c r="D61" s="30"/>
      <c r="E61" s="1"/>
      <c r="F61" s="1"/>
    </row>
    <row r="62" spans="4:6" x14ac:dyDescent="0.3">
      <c r="D62" s="30"/>
      <c r="E62" s="1"/>
      <c r="F62" s="1"/>
    </row>
    <row r="63" spans="4:6" x14ac:dyDescent="0.3">
      <c r="D63" s="30"/>
      <c r="E63" s="1"/>
      <c r="F63" s="1"/>
    </row>
    <row r="64" spans="4:6" x14ac:dyDescent="0.3">
      <c r="D64" s="30"/>
      <c r="E64" s="1"/>
      <c r="F64" s="1"/>
    </row>
    <row r="65" spans="4:6" x14ac:dyDescent="0.3">
      <c r="D65" s="30"/>
      <c r="E65" s="1"/>
      <c r="F65" s="1"/>
    </row>
    <row r="66" spans="4:6" x14ac:dyDescent="0.3">
      <c r="D66" s="30"/>
      <c r="E66" s="1"/>
      <c r="F66" s="1"/>
    </row>
    <row r="67" spans="4:6" x14ac:dyDescent="0.3">
      <c r="D67" s="30"/>
      <c r="E67" s="1"/>
      <c r="F67" s="1"/>
    </row>
    <row r="68" spans="4:6" x14ac:dyDescent="0.3">
      <c r="D68" s="30"/>
    </row>
    <row r="69" spans="4:6" x14ac:dyDescent="0.3">
      <c r="D69" s="30"/>
    </row>
    <row r="70" spans="4:6" x14ac:dyDescent="0.3">
      <c r="D70" s="30"/>
    </row>
    <row r="71" spans="4:6" x14ac:dyDescent="0.3">
      <c r="D71" s="30"/>
    </row>
    <row r="72" spans="4:6" x14ac:dyDescent="0.3">
      <c r="D72" s="30"/>
    </row>
    <row r="73" spans="4:6" x14ac:dyDescent="0.3">
      <c r="D73" s="30"/>
    </row>
    <row r="74" spans="4:6" x14ac:dyDescent="0.3">
      <c r="D74" s="30"/>
    </row>
    <row r="75" spans="4:6" x14ac:dyDescent="0.3">
      <c r="D75" s="30"/>
    </row>
    <row r="76" spans="4:6" x14ac:dyDescent="0.3">
      <c r="D76" s="30"/>
    </row>
    <row r="77" spans="4:6" x14ac:dyDescent="0.3">
      <c r="D77" s="30"/>
    </row>
    <row r="78" spans="4:6" x14ac:dyDescent="0.3">
      <c r="D78" s="30"/>
    </row>
    <row r="79" spans="4:6" x14ac:dyDescent="0.3">
      <c r="D79" s="30"/>
    </row>
    <row r="80" spans="4:6" x14ac:dyDescent="0.3">
      <c r="D80" s="30"/>
    </row>
    <row r="81" spans="4:4" x14ac:dyDescent="0.3">
      <c r="D81" s="30"/>
    </row>
    <row r="82" spans="4:4" x14ac:dyDescent="0.3">
      <c r="D82" s="30"/>
    </row>
    <row r="83" spans="4:4" x14ac:dyDescent="0.3">
      <c r="D83" s="30"/>
    </row>
    <row r="84" spans="4:4" x14ac:dyDescent="0.3">
      <c r="D84" s="30"/>
    </row>
    <row r="85" spans="4:4" x14ac:dyDescent="0.3">
      <c r="D85" s="30"/>
    </row>
    <row r="86" spans="4:4" x14ac:dyDescent="0.3">
      <c r="D86" s="30"/>
    </row>
    <row r="87" spans="4:4" x14ac:dyDescent="0.3">
      <c r="D87" s="30"/>
    </row>
    <row r="88" spans="4:4" x14ac:dyDescent="0.3">
      <c r="D88" s="30"/>
    </row>
    <row r="89" spans="4:4" x14ac:dyDescent="0.3">
      <c r="D89" s="30"/>
    </row>
    <row r="90" spans="4:4" x14ac:dyDescent="0.3">
      <c r="D90" s="30"/>
    </row>
    <row r="91" spans="4:4" x14ac:dyDescent="0.3">
      <c r="D91" s="30"/>
    </row>
    <row r="92" spans="4:4" x14ac:dyDescent="0.3">
      <c r="D92" s="30"/>
    </row>
    <row r="93" spans="4:4" x14ac:dyDescent="0.3">
      <c r="D93" s="30"/>
    </row>
    <row r="94" spans="4:4" x14ac:dyDescent="0.3">
      <c r="D94" s="30"/>
    </row>
    <row r="95" spans="4:4" x14ac:dyDescent="0.3">
      <c r="D95" s="30"/>
    </row>
    <row r="96" spans="4:4" x14ac:dyDescent="0.3">
      <c r="D96" s="30"/>
    </row>
    <row r="97" spans="4:4" x14ac:dyDescent="0.3">
      <c r="D97" s="30"/>
    </row>
    <row r="98" spans="4:4" x14ac:dyDescent="0.3">
      <c r="D98" s="30"/>
    </row>
    <row r="99" spans="4:4" x14ac:dyDescent="0.3">
      <c r="D99" s="30"/>
    </row>
    <row r="100" spans="4:4" x14ac:dyDescent="0.3">
      <c r="D100" s="30"/>
    </row>
    <row r="101" spans="4:4" x14ac:dyDescent="0.3">
      <c r="D101" s="30"/>
    </row>
    <row r="102" spans="4:4" x14ac:dyDescent="0.3">
      <c r="D102" s="30"/>
    </row>
    <row r="103" spans="4:4" x14ac:dyDescent="0.3">
      <c r="D103" s="30"/>
    </row>
    <row r="104" spans="4:4" x14ac:dyDescent="0.3">
      <c r="D104" s="30"/>
    </row>
    <row r="105" spans="4:4" x14ac:dyDescent="0.3">
      <c r="D105" s="30"/>
    </row>
    <row r="106" spans="4:4" x14ac:dyDescent="0.3">
      <c r="D106" s="30"/>
    </row>
    <row r="107" spans="4:4" x14ac:dyDescent="0.3">
      <c r="D107" s="30"/>
    </row>
    <row r="108" spans="4:4" x14ac:dyDescent="0.3">
      <c r="D108" s="30"/>
    </row>
    <row r="109" spans="4:4" x14ac:dyDescent="0.3">
      <c r="D109" s="30"/>
    </row>
    <row r="110" spans="4:4" x14ac:dyDescent="0.3">
      <c r="D110" s="30"/>
    </row>
    <row r="111" spans="4:4" x14ac:dyDescent="0.3">
      <c r="D111" s="30"/>
    </row>
    <row r="112" spans="4:4" x14ac:dyDescent="0.3">
      <c r="D112" s="30"/>
    </row>
    <row r="113" spans="4:4" x14ac:dyDescent="0.3">
      <c r="D113" s="30"/>
    </row>
    <row r="114" spans="4:4" x14ac:dyDescent="0.3">
      <c r="D114" s="30"/>
    </row>
    <row r="115" spans="4:4" x14ac:dyDescent="0.3">
      <c r="D115" s="30"/>
    </row>
    <row r="116" spans="4:4" x14ac:dyDescent="0.3">
      <c r="D116" s="30"/>
    </row>
    <row r="117" spans="4:4" x14ac:dyDescent="0.3">
      <c r="D117" s="30"/>
    </row>
    <row r="118" spans="4:4" x14ac:dyDescent="0.3">
      <c r="D118" s="30"/>
    </row>
    <row r="119" spans="4:4" x14ac:dyDescent="0.3">
      <c r="D119" s="30"/>
    </row>
    <row r="120" spans="4:4" x14ac:dyDescent="0.3">
      <c r="D120" s="30"/>
    </row>
    <row r="121" spans="4:4" x14ac:dyDescent="0.3">
      <c r="D121" s="30"/>
    </row>
    <row r="122" spans="4:4" x14ac:dyDescent="0.3">
      <c r="D122" s="30"/>
    </row>
    <row r="123" spans="4:4" x14ac:dyDescent="0.3">
      <c r="D123" s="30"/>
    </row>
    <row r="124" spans="4:4" x14ac:dyDescent="0.3">
      <c r="D124" s="30"/>
    </row>
    <row r="125" spans="4:4" x14ac:dyDescent="0.3">
      <c r="D125" s="30"/>
    </row>
    <row r="126" spans="4:4" x14ac:dyDescent="0.3">
      <c r="D126" s="30"/>
    </row>
  </sheetData>
  <mergeCells count="3">
    <mergeCell ref="A1:C1"/>
    <mergeCell ref="A5:C5"/>
    <mergeCell ref="E1:F1"/>
  </mergeCells>
  <hyperlinks>
    <hyperlink ref="E1:F1" location="'Tarif Top Partners OP'!A1" display="&lt; Retour Sommaire" xr:uid="{0A6FE6BB-9274-4915-9F4E-A246A844BAF8}"/>
  </hyperlinks>
  <pageMargins left="0.7" right="0.7" top="0.75" bottom="0.75" header="0.3" footer="0.3"/>
  <customProperties>
    <customPr name="_pios_id" r:id="rId1"/>
  </customPropertie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84E727-EF76-46F5-9BE9-15701DA37765}">
  <sheetPr>
    <tabColor theme="7"/>
  </sheetPr>
  <dimension ref="A1:O129"/>
  <sheetViews>
    <sheetView showGridLines="0" zoomScale="85" zoomScaleNormal="85" workbookViewId="0">
      <selection sqref="A1:I1"/>
    </sheetView>
  </sheetViews>
  <sheetFormatPr baseColWidth="10" defaultColWidth="11.44140625" defaultRowHeight="15.6" x14ac:dyDescent="0.3"/>
  <cols>
    <col min="1" max="1" width="19.88671875" style="1" customWidth="1"/>
    <col min="2" max="2" width="108.5546875" style="1" bestFit="1" customWidth="1"/>
    <col min="3" max="9" width="19.33203125" style="1" customWidth="1"/>
    <col min="10" max="10" width="4.88671875" style="1" customWidth="1"/>
    <col min="11" max="12" width="19.33203125" style="19" customWidth="1"/>
    <col min="13" max="13" width="4.88671875" style="1" customWidth="1"/>
    <col min="14" max="15" width="19.33203125" style="19" customWidth="1"/>
    <col min="16" max="16384" width="11.44140625" style="1"/>
  </cols>
  <sheetData>
    <row r="1" spans="1:15" ht="67.5" customHeight="1" x14ac:dyDescent="0.3">
      <c r="A1" s="76" t="s">
        <v>33</v>
      </c>
      <c r="B1" s="77"/>
      <c r="C1" s="77"/>
      <c r="D1" s="77"/>
      <c r="E1" s="77"/>
      <c r="F1" s="77"/>
      <c r="G1" s="77"/>
      <c r="H1" s="77"/>
      <c r="I1" s="78"/>
      <c r="J1" s="19"/>
      <c r="K1" s="71" t="s">
        <v>34</v>
      </c>
      <c r="L1" s="72"/>
      <c r="M1" s="19"/>
      <c r="N1" s="71" t="s">
        <v>35</v>
      </c>
      <c r="O1" s="72"/>
    </row>
    <row r="2" spans="1:15" ht="18.75" customHeight="1" x14ac:dyDescent="0.3"/>
    <row r="3" spans="1:15" ht="18.75" customHeight="1" x14ac:dyDescent="0.3"/>
    <row r="4" spans="1:15" ht="18.75" customHeight="1" x14ac:dyDescent="0.3"/>
    <row r="5" spans="1:15" ht="25.8" x14ac:dyDescent="0.3">
      <c r="A5" s="79" t="s">
        <v>74</v>
      </c>
      <c r="B5" s="80"/>
      <c r="C5" s="80"/>
      <c r="D5" s="80"/>
      <c r="E5" s="80"/>
      <c r="F5" s="80"/>
      <c r="G5" s="80"/>
      <c r="H5" s="80"/>
      <c r="I5" s="81"/>
      <c r="J5" s="19"/>
      <c r="M5" s="19"/>
    </row>
    <row r="6" spans="1:15" ht="18.75" customHeight="1" x14ac:dyDescent="0.3">
      <c r="A6" s="6"/>
      <c r="B6" s="7"/>
      <c r="C6" s="7"/>
    </row>
    <row r="7" spans="1:15" ht="18.75" customHeight="1" x14ac:dyDescent="0.3">
      <c r="A7" s="2" t="s">
        <v>37</v>
      </c>
    </row>
    <row r="8" spans="1:15" ht="18.75" customHeight="1" x14ac:dyDescent="0.3"/>
    <row r="9" spans="1:15" ht="41.25" customHeight="1" x14ac:dyDescent="0.3">
      <c r="A9" s="3" t="s">
        <v>38</v>
      </c>
      <c r="B9" s="4" t="s">
        <v>39</v>
      </c>
      <c r="C9" s="5" t="s">
        <v>40</v>
      </c>
      <c r="J9" s="30"/>
      <c r="M9" s="30"/>
    </row>
    <row r="10" spans="1:15" ht="18.75" customHeight="1" x14ac:dyDescent="0.3">
      <c r="A10" s="16" t="s">
        <v>75</v>
      </c>
      <c r="B10" s="17" t="s">
        <v>76</v>
      </c>
      <c r="C10" s="18">
        <v>5181.9687500000009</v>
      </c>
    </row>
    <row r="11" spans="1:15" ht="18.75" customHeight="1" x14ac:dyDescent="0.3">
      <c r="A11" s="73" t="s">
        <v>43</v>
      </c>
      <c r="B11" s="74"/>
      <c r="C11" s="24">
        <v>-500</v>
      </c>
    </row>
    <row r="12" spans="1:15" ht="18.75" customHeight="1" x14ac:dyDescent="0.3">
      <c r="A12" s="75" t="s">
        <v>44</v>
      </c>
      <c r="B12" s="75"/>
      <c r="C12" s="25">
        <f>SUM(C10:C11)</f>
        <v>4681.9687500000009</v>
      </c>
    </row>
    <row r="13" spans="1:15" ht="18.75" customHeight="1" x14ac:dyDescent="0.3">
      <c r="A13" s="14"/>
      <c r="B13" s="14"/>
      <c r="C13" s="15"/>
      <c r="D13" s="15"/>
      <c r="E13" s="15"/>
    </row>
    <row r="14" spans="1:15" ht="18.75" customHeight="1" x14ac:dyDescent="0.3">
      <c r="A14" s="14"/>
      <c r="B14" s="14"/>
      <c r="C14" s="15"/>
      <c r="D14" s="15"/>
      <c r="E14" s="15"/>
    </row>
    <row r="15" spans="1:15" ht="18.75" customHeight="1" x14ac:dyDescent="0.3">
      <c r="A15" s="14"/>
      <c r="B15" s="14"/>
      <c r="C15" s="15"/>
      <c r="D15" s="15"/>
      <c r="E15" s="15"/>
    </row>
    <row r="16" spans="1:15" ht="18.75" customHeight="1" x14ac:dyDescent="0.3">
      <c r="A16" s="2" t="s">
        <v>45</v>
      </c>
    </row>
    <row r="17" spans="1:13" ht="18.75" customHeight="1" x14ac:dyDescent="0.3">
      <c r="A17" s="14"/>
      <c r="B17" s="14"/>
      <c r="C17" s="15"/>
    </row>
    <row r="18" spans="1:13" ht="41.25" customHeight="1" x14ac:dyDescent="0.3">
      <c r="A18" s="3" t="s">
        <v>38</v>
      </c>
      <c r="B18" s="4" t="s">
        <v>39</v>
      </c>
      <c r="C18" s="5" t="s">
        <v>40</v>
      </c>
      <c r="E18" s="5" t="s">
        <v>46</v>
      </c>
      <c r="F18" s="5" t="s">
        <v>47</v>
      </c>
    </row>
    <row r="19" spans="1:13" ht="18.75" customHeight="1" x14ac:dyDescent="0.3">
      <c r="A19" s="16" t="s">
        <v>77</v>
      </c>
      <c r="B19" s="17" t="s">
        <v>78</v>
      </c>
      <c r="C19" s="18">
        <v>147.10994764397904</v>
      </c>
      <c r="E19" s="26">
        <f>C19/50000</f>
        <v>2.9421989528795808E-3</v>
      </c>
      <c r="F19" s="27"/>
    </row>
    <row r="20" spans="1:13" ht="18.75" customHeight="1" x14ac:dyDescent="0.3">
      <c r="A20" s="16" t="s">
        <v>79</v>
      </c>
      <c r="B20" s="17" t="s">
        <v>80</v>
      </c>
      <c r="C20" s="18">
        <v>220.19895287958116</v>
      </c>
      <c r="E20" s="27"/>
      <c r="F20" s="27"/>
    </row>
    <row r="21" spans="1:13" ht="18.75" customHeight="1" x14ac:dyDescent="0.3">
      <c r="A21" s="16" t="s">
        <v>81</v>
      </c>
      <c r="B21" s="17" t="s">
        <v>82</v>
      </c>
      <c r="C21" s="18">
        <v>220.19895287958116</v>
      </c>
      <c r="E21" s="27"/>
      <c r="F21" s="27"/>
    </row>
    <row r="22" spans="1:13" ht="18.75" customHeight="1" x14ac:dyDescent="0.3">
      <c r="A22" s="16" t="s">
        <v>83</v>
      </c>
      <c r="B22" s="17" t="s">
        <v>84</v>
      </c>
      <c r="C22" s="18">
        <v>220.19895287958116</v>
      </c>
      <c r="E22" s="27"/>
      <c r="F22" s="62">
        <f>((C20/50000)*3)+E19</f>
        <v>1.6154136125654452E-2</v>
      </c>
    </row>
    <row r="23" spans="1:13" ht="18.75" customHeight="1" x14ac:dyDescent="0.3">
      <c r="A23" s="75" t="s">
        <v>44</v>
      </c>
      <c r="B23" s="75"/>
      <c r="C23" s="25">
        <f>SUM(C18:C22)</f>
        <v>807.70680628272248</v>
      </c>
    </row>
    <row r="24" spans="1:13" ht="18.75" customHeight="1" x14ac:dyDescent="0.3">
      <c r="A24" s="9"/>
      <c r="B24" s="10"/>
      <c r="C24" s="11"/>
      <c r="D24" s="12"/>
    </row>
    <row r="25" spans="1:13" ht="18.75" customHeight="1" x14ac:dyDescent="0.3"/>
    <row r="26" spans="1:13" ht="18.75" customHeight="1" x14ac:dyDescent="0.3"/>
    <row r="27" spans="1:13" ht="18.75" customHeight="1" x14ac:dyDescent="0.3"/>
    <row r="28" spans="1:13" ht="18.75" customHeight="1" x14ac:dyDescent="0.3"/>
    <row r="29" spans="1:13" ht="18.75" customHeight="1" x14ac:dyDescent="0.3">
      <c r="J29" s="30"/>
      <c r="M29" s="30"/>
    </row>
    <row r="30" spans="1:13" ht="18.75" customHeight="1" x14ac:dyDescent="0.3">
      <c r="J30" s="30"/>
      <c r="M30" s="30"/>
    </row>
    <row r="31" spans="1:13" ht="18.75" customHeight="1" x14ac:dyDescent="0.3">
      <c r="J31" s="30"/>
      <c r="M31" s="30"/>
    </row>
    <row r="32" spans="1:13" ht="18.75" customHeight="1" x14ac:dyDescent="0.3">
      <c r="J32" s="30"/>
      <c r="M32" s="30"/>
    </row>
    <row r="33" spans="1:15" ht="18.75" customHeight="1" x14ac:dyDescent="0.3">
      <c r="J33" s="30"/>
      <c r="M33" s="30"/>
    </row>
    <row r="34" spans="1:15" ht="18.75" customHeight="1" x14ac:dyDescent="0.3">
      <c r="J34" s="30"/>
      <c r="M34" s="30"/>
    </row>
    <row r="35" spans="1:15" ht="18.75" customHeight="1" x14ac:dyDescent="0.3">
      <c r="J35" s="30"/>
      <c r="K35" s="1"/>
      <c r="L35" s="1"/>
      <c r="M35" s="30"/>
      <c r="N35" s="1"/>
      <c r="O35" s="1"/>
    </row>
    <row r="36" spans="1:15" ht="18.75" customHeight="1" x14ac:dyDescent="0.3">
      <c r="A36" s="2" t="s">
        <v>56</v>
      </c>
      <c r="B36" s="14"/>
      <c r="C36" s="15"/>
      <c r="D36" s="12"/>
      <c r="H36" s="12"/>
      <c r="J36" s="30"/>
      <c r="K36" s="1"/>
      <c r="L36" s="1"/>
      <c r="M36" s="30"/>
      <c r="N36" s="1"/>
      <c r="O36" s="1"/>
    </row>
    <row r="37" spans="1:15" ht="18.75" customHeight="1" x14ac:dyDescent="0.3">
      <c r="A37" s="14"/>
      <c r="B37" s="14"/>
      <c r="C37" s="15"/>
      <c r="D37" s="12"/>
      <c r="H37" s="19"/>
      <c r="J37" s="30"/>
      <c r="M37" s="30"/>
    </row>
    <row r="38" spans="1:15" ht="41.25" customHeight="1" x14ac:dyDescent="0.3">
      <c r="A38" s="3" t="s">
        <v>38</v>
      </c>
      <c r="B38" s="4" t="s">
        <v>39</v>
      </c>
      <c r="C38" s="5" t="s">
        <v>40</v>
      </c>
      <c r="D38" s="12"/>
      <c r="H38" s="19"/>
      <c r="J38" s="30"/>
      <c r="M38" s="30"/>
    </row>
    <row r="39" spans="1:15" ht="18.75" customHeight="1" x14ac:dyDescent="0.3">
      <c r="A39" s="16" t="s">
        <v>57</v>
      </c>
      <c r="B39" s="17" t="s">
        <v>58</v>
      </c>
      <c r="C39" s="18">
        <v>1323.7696335078533</v>
      </c>
      <c r="D39" s="12"/>
      <c r="J39" s="30"/>
      <c r="M39" s="30"/>
    </row>
    <row r="40" spans="1:15" ht="18.75" customHeight="1" x14ac:dyDescent="0.3">
      <c r="A40" s="16" t="s">
        <v>59</v>
      </c>
      <c r="B40" s="17" t="s">
        <v>60</v>
      </c>
      <c r="C40" s="18">
        <v>2157.1727748691101</v>
      </c>
      <c r="D40" s="12"/>
      <c r="J40" s="30"/>
      <c r="M40" s="30"/>
    </row>
    <row r="41" spans="1:15" ht="18.75" customHeight="1" x14ac:dyDescent="0.3">
      <c r="A41" s="16" t="s">
        <v>61</v>
      </c>
      <c r="B41" s="17" t="s">
        <v>62</v>
      </c>
      <c r="C41" s="18">
        <v>3862.96</v>
      </c>
      <c r="D41" s="12"/>
      <c r="E41" s="19"/>
      <c r="F41" s="19"/>
      <c r="J41" s="30"/>
      <c r="M41" s="30"/>
    </row>
    <row r="42" spans="1:15" ht="18.75" customHeight="1" x14ac:dyDescent="0.3">
      <c r="A42" s="16" t="s">
        <v>63</v>
      </c>
      <c r="B42" s="17" t="s">
        <v>64</v>
      </c>
      <c r="C42" s="18">
        <v>4782.63</v>
      </c>
      <c r="D42" s="12"/>
      <c r="J42" s="30"/>
      <c r="M42" s="30"/>
    </row>
    <row r="43" spans="1:15" ht="18.75" customHeight="1" x14ac:dyDescent="0.3">
      <c r="A43" s="16" t="s">
        <v>65</v>
      </c>
      <c r="B43" s="17" t="s">
        <v>66</v>
      </c>
      <c r="C43" s="18">
        <v>6638.93</v>
      </c>
      <c r="D43" s="12"/>
      <c r="J43" s="30"/>
      <c r="M43" s="30"/>
    </row>
    <row r="44" spans="1:15" ht="18.75" customHeight="1" x14ac:dyDescent="0.3">
      <c r="A44" s="9"/>
      <c r="C44" s="20"/>
      <c r="D44" s="12"/>
      <c r="J44" s="30"/>
      <c r="M44" s="30"/>
    </row>
    <row r="45" spans="1:15" ht="18.75" customHeight="1" x14ac:dyDescent="0.3">
      <c r="A45" s="9"/>
      <c r="C45" s="20"/>
      <c r="D45" s="12"/>
      <c r="J45" s="30"/>
      <c r="M45" s="30"/>
    </row>
    <row r="46" spans="1:15" ht="18.75" customHeight="1" x14ac:dyDescent="0.3">
      <c r="A46" s="2" t="s">
        <v>67</v>
      </c>
      <c r="B46" s="14"/>
      <c r="C46" s="15"/>
      <c r="D46" s="12"/>
      <c r="J46" s="30"/>
      <c r="K46" s="1"/>
      <c r="L46" s="1"/>
      <c r="M46" s="30"/>
      <c r="N46" s="1"/>
      <c r="O46" s="1"/>
    </row>
    <row r="47" spans="1:15" ht="18.75" customHeight="1" x14ac:dyDescent="0.3">
      <c r="A47" s="14"/>
      <c r="B47" s="14"/>
      <c r="C47" s="15"/>
      <c r="D47" s="12"/>
      <c r="J47" s="30"/>
      <c r="K47" s="1"/>
      <c r="L47" s="1"/>
      <c r="M47" s="30"/>
      <c r="N47" s="1"/>
      <c r="O47" s="1"/>
    </row>
    <row r="48" spans="1:15" ht="41.25" customHeight="1" x14ac:dyDescent="0.3">
      <c r="A48" s="3" t="s">
        <v>38</v>
      </c>
      <c r="B48" s="4" t="s">
        <v>39</v>
      </c>
      <c r="C48" s="5" t="s">
        <v>40</v>
      </c>
      <c r="D48" s="12"/>
      <c r="H48" s="19"/>
      <c r="J48" s="30"/>
      <c r="K48" s="1"/>
      <c r="L48" s="1"/>
      <c r="M48" s="30"/>
      <c r="N48" s="1"/>
      <c r="O48" s="1"/>
    </row>
    <row r="49" spans="1:15" ht="18.75" customHeight="1" x14ac:dyDescent="0.3">
      <c r="A49" s="16" t="s">
        <v>68</v>
      </c>
      <c r="B49" s="17" t="s">
        <v>69</v>
      </c>
      <c r="C49" s="18">
        <v>994.53403141361252</v>
      </c>
      <c r="D49" s="12"/>
      <c r="J49" s="30"/>
      <c r="K49" s="1"/>
      <c r="L49" s="1"/>
      <c r="M49" s="30"/>
      <c r="N49" s="1"/>
      <c r="O49" s="1"/>
    </row>
    <row r="50" spans="1:15" ht="18.75" customHeight="1" x14ac:dyDescent="0.3">
      <c r="A50" s="16" t="s">
        <v>70</v>
      </c>
      <c r="B50" s="17" t="s">
        <v>71</v>
      </c>
      <c r="C50" s="18">
        <v>47.12</v>
      </c>
      <c r="D50" s="12"/>
      <c r="J50" s="30"/>
      <c r="K50" s="1"/>
      <c r="L50" s="1"/>
      <c r="M50" s="30"/>
      <c r="N50" s="1"/>
      <c r="O50" s="1"/>
    </row>
    <row r="51" spans="1:15" ht="18.75" customHeight="1" x14ac:dyDescent="0.3">
      <c r="J51" s="30"/>
      <c r="K51" s="1"/>
      <c r="L51" s="1"/>
      <c r="M51" s="30"/>
      <c r="N51" s="1"/>
      <c r="O51" s="1"/>
    </row>
    <row r="52" spans="1:15" ht="18.75" customHeight="1" x14ac:dyDescent="0.3">
      <c r="J52" s="30"/>
      <c r="K52" s="1"/>
      <c r="L52" s="1"/>
      <c r="M52" s="30"/>
      <c r="N52" s="1"/>
      <c r="O52" s="1"/>
    </row>
    <row r="53" spans="1:15" ht="18.75" customHeight="1" x14ac:dyDescent="0.3">
      <c r="A53" s="9" t="s">
        <v>72</v>
      </c>
      <c r="J53" s="30"/>
      <c r="K53" s="1"/>
      <c r="L53" s="1"/>
      <c r="M53" s="30"/>
      <c r="N53" s="1"/>
      <c r="O53" s="1"/>
    </row>
    <row r="54" spans="1:15" ht="18.75" customHeight="1" x14ac:dyDescent="0.3">
      <c r="A54" s="1" t="s">
        <v>73</v>
      </c>
      <c r="J54" s="30"/>
      <c r="K54" s="1"/>
      <c r="L54" s="1"/>
      <c r="M54" s="30"/>
      <c r="N54" s="1"/>
      <c r="O54" s="1"/>
    </row>
    <row r="55" spans="1:15" ht="18.75" customHeight="1" x14ac:dyDescent="0.3">
      <c r="J55" s="30"/>
      <c r="K55" s="1"/>
      <c r="L55" s="1"/>
      <c r="M55" s="30"/>
      <c r="N55" s="1"/>
      <c r="O55" s="1"/>
    </row>
    <row r="56" spans="1:15" ht="18.75" customHeight="1" x14ac:dyDescent="0.3">
      <c r="J56" s="30"/>
      <c r="K56" s="1"/>
      <c r="L56" s="1"/>
      <c r="M56" s="30"/>
      <c r="N56" s="1"/>
      <c r="O56" s="1"/>
    </row>
    <row r="57" spans="1:15" ht="18.75" customHeight="1" x14ac:dyDescent="0.3">
      <c r="J57" s="30"/>
      <c r="K57" s="1"/>
      <c r="L57" s="1"/>
      <c r="M57" s="30"/>
      <c r="N57" s="1"/>
      <c r="O57" s="1"/>
    </row>
    <row r="58" spans="1:15" ht="18.75" customHeight="1" x14ac:dyDescent="0.3">
      <c r="J58" s="30"/>
      <c r="K58" s="12"/>
      <c r="L58" s="1"/>
      <c r="M58" s="30"/>
      <c r="N58" s="12"/>
      <c r="O58" s="1"/>
    </row>
    <row r="59" spans="1:15" ht="18.75" customHeight="1" x14ac:dyDescent="0.3">
      <c r="J59" s="30"/>
      <c r="L59" s="1"/>
      <c r="M59" s="30"/>
      <c r="O59" s="1"/>
    </row>
    <row r="60" spans="1:15" ht="18.75" customHeight="1" x14ac:dyDescent="0.3">
      <c r="J60" s="30"/>
      <c r="L60" s="1"/>
      <c r="M60" s="30"/>
      <c r="O60" s="1"/>
    </row>
    <row r="61" spans="1:15" ht="18.75" customHeight="1" x14ac:dyDescent="0.3">
      <c r="J61" s="30"/>
      <c r="K61" s="1"/>
      <c r="L61" s="1"/>
      <c r="M61" s="30"/>
      <c r="N61" s="1"/>
      <c r="O61" s="1"/>
    </row>
    <row r="62" spans="1:15" ht="18.75" customHeight="1" x14ac:dyDescent="0.3">
      <c r="J62" s="30"/>
      <c r="K62" s="1"/>
      <c r="L62" s="1"/>
      <c r="M62" s="30"/>
      <c r="N62" s="1"/>
      <c r="O62" s="1"/>
    </row>
    <row r="63" spans="1:15" ht="18.75" customHeight="1" x14ac:dyDescent="0.3">
      <c r="J63" s="30"/>
      <c r="K63" s="1"/>
      <c r="L63" s="1"/>
      <c r="M63" s="30"/>
      <c r="N63" s="1"/>
      <c r="O63" s="1"/>
    </row>
    <row r="64" spans="1:15" ht="18.75" customHeight="1" x14ac:dyDescent="0.3">
      <c r="J64" s="30"/>
      <c r="K64" s="1"/>
      <c r="L64" s="1"/>
      <c r="M64" s="30"/>
      <c r="N64" s="1"/>
      <c r="O64" s="1"/>
    </row>
    <row r="65" spans="10:15" ht="18.75" customHeight="1" x14ac:dyDescent="0.3">
      <c r="J65" s="30"/>
      <c r="K65" s="1"/>
      <c r="L65" s="1"/>
      <c r="M65" s="30"/>
      <c r="N65" s="1"/>
      <c r="O65" s="1"/>
    </row>
    <row r="66" spans="10:15" ht="18.75" customHeight="1" x14ac:dyDescent="0.3">
      <c r="J66" s="30"/>
      <c r="K66" s="1"/>
      <c r="L66" s="1"/>
      <c r="M66" s="30"/>
      <c r="N66" s="1"/>
      <c r="O66" s="1"/>
    </row>
    <row r="67" spans="10:15" ht="18.75" customHeight="1" x14ac:dyDescent="0.3">
      <c r="J67" s="30"/>
      <c r="K67" s="1"/>
      <c r="L67" s="1"/>
      <c r="M67" s="30"/>
      <c r="N67" s="1"/>
      <c r="O67" s="1"/>
    </row>
    <row r="68" spans="10:15" ht="18.75" customHeight="1" x14ac:dyDescent="0.3">
      <c r="J68" s="30"/>
      <c r="K68" s="1"/>
      <c r="L68" s="1"/>
      <c r="M68" s="30"/>
      <c r="N68" s="1"/>
      <c r="O68" s="1"/>
    </row>
    <row r="69" spans="10:15" ht="18.75" customHeight="1" x14ac:dyDescent="0.3">
      <c r="J69" s="30"/>
      <c r="K69" s="1"/>
      <c r="L69" s="1"/>
      <c r="M69" s="30"/>
      <c r="N69" s="1"/>
      <c r="O69" s="1"/>
    </row>
    <row r="70" spans="10:15" ht="18.75" customHeight="1" x14ac:dyDescent="0.3">
      <c r="J70" s="30"/>
      <c r="K70" s="1"/>
      <c r="L70" s="1"/>
      <c r="M70" s="30"/>
      <c r="N70" s="1"/>
      <c r="O70" s="1"/>
    </row>
    <row r="71" spans="10:15" ht="18.75" customHeight="1" x14ac:dyDescent="0.3">
      <c r="J71" s="30"/>
      <c r="M71" s="30"/>
    </row>
    <row r="72" spans="10:15" ht="18.75" customHeight="1" x14ac:dyDescent="0.3">
      <c r="J72" s="30"/>
      <c r="M72" s="30"/>
    </row>
    <row r="73" spans="10:15" ht="18.75" customHeight="1" x14ac:dyDescent="0.3">
      <c r="J73" s="30"/>
      <c r="M73" s="30"/>
    </row>
    <row r="74" spans="10:15" ht="18.75" customHeight="1" x14ac:dyDescent="0.3">
      <c r="J74" s="30"/>
      <c r="M74" s="30"/>
    </row>
    <row r="75" spans="10:15" ht="18.75" customHeight="1" x14ac:dyDescent="0.3">
      <c r="J75" s="30"/>
      <c r="M75" s="30"/>
    </row>
    <row r="76" spans="10:15" ht="18.75" customHeight="1" x14ac:dyDescent="0.3">
      <c r="J76" s="30"/>
      <c r="M76" s="30"/>
    </row>
    <row r="77" spans="10:15" ht="18.75" customHeight="1" x14ac:dyDescent="0.3">
      <c r="J77" s="30"/>
      <c r="M77" s="30"/>
    </row>
    <row r="78" spans="10:15" ht="18.75" customHeight="1" x14ac:dyDescent="0.3">
      <c r="J78" s="30"/>
      <c r="M78" s="30"/>
    </row>
    <row r="79" spans="10:15" ht="18.75" customHeight="1" x14ac:dyDescent="0.3">
      <c r="J79" s="30"/>
      <c r="M79" s="30"/>
    </row>
    <row r="80" spans="10:15" ht="18.75" customHeight="1" x14ac:dyDescent="0.3">
      <c r="J80" s="30"/>
      <c r="M80" s="30"/>
    </row>
    <row r="81" spans="10:13" ht="18.75" customHeight="1" x14ac:dyDescent="0.3">
      <c r="J81" s="30"/>
      <c r="M81" s="30"/>
    </row>
    <row r="82" spans="10:13" x14ac:dyDescent="0.3">
      <c r="J82" s="30"/>
      <c r="M82" s="30"/>
    </row>
    <row r="83" spans="10:13" x14ac:dyDescent="0.3">
      <c r="J83" s="30"/>
      <c r="M83" s="30"/>
    </row>
    <row r="84" spans="10:13" x14ac:dyDescent="0.3">
      <c r="J84" s="30"/>
      <c r="M84" s="30"/>
    </row>
    <row r="85" spans="10:13" x14ac:dyDescent="0.3">
      <c r="J85" s="30"/>
      <c r="M85" s="30"/>
    </row>
    <row r="86" spans="10:13" x14ac:dyDescent="0.3">
      <c r="J86" s="30"/>
      <c r="M86" s="30"/>
    </row>
    <row r="87" spans="10:13" x14ac:dyDescent="0.3">
      <c r="J87" s="30"/>
      <c r="M87" s="30"/>
    </row>
    <row r="88" spans="10:13" x14ac:dyDescent="0.3">
      <c r="J88" s="30"/>
      <c r="M88" s="30"/>
    </row>
    <row r="89" spans="10:13" x14ac:dyDescent="0.3">
      <c r="J89" s="30"/>
      <c r="M89" s="30"/>
    </row>
    <row r="90" spans="10:13" x14ac:dyDescent="0.3">
      <c r="J90" s="30"/>
      <c r="M90" s="30"/>
    </row>
    <row r="91" spans="10:13" x14ac:dyDescent="0.3">
      <c r="J91" s="30"/>
      <c r="M91" s="30"/>
    </row>
    <row r="92" spans="10:13" x14ac:dyDescent="0.3">
      <c r="J92" s="30"/>
      <c r="M92" s="30"/>
    </row>
    <row r="93" spans="10:13" x14ac:dyDescent="0.3">
      <c r="J93" s="30"/>
      <c r="M93" s="30"/>
    </row>
    <row r="94" spans="10:13" x14ac:dyDescent="0.3">
      <c r="J94" s="30"/>
      <c r="M94" s="30"/>
    </row>
    <row r="95" spans="10:13" x14ac:dyDescent="0.3">
      <c r="J95" s="30"/>
      <c r="M95" s="30"/>
    </row>
    <row r="96" spans="10:13" x14ac:dyDescent="0.3">
      <c r="J96" s="30"/>
      <c r="M96" s="30"/>
    </row>
    <row r="97" spans="10:13" x14ac:dyDescent="0.3">
      <c r="J97" s="30"/>
      <c r="M97" s="30"/>
    </row>
    <row r="98" spans="10:13" x14ac:dyDescent="0.3">
      <c r="J98" s="30"/>
      <c r="M98" s="30"/>
    </row>
    <row r="99" spans="10:13" x14ac:dyDescent="0.3">
      <c r="J99" s="30"/>
      <c r="M99" s="30"/>
    </row>
    <row r="100" spans="10:13" x14ac:dyDescent="0.3">
      <c r="J100" s="30"/>
      <c r="M100" s="30"/>
    </row>
    <row r="101" spans="10:13" x14ac:dyDescent="0.3">
      <c r="J101" s="30"/>
      <c r="M101" s="30"/>
    </row>
    <row r="102" spans="10:13" x14ac:dyDescent="0.3">
      <c r="J102" s="30"/>
      <c r="M102" s="30"/>
    </row>
    <row r="103" spans="10:13" x14ac:dyDescent="0.3">
      <c r="J103" s="30"/>
      <c r="M103" s="30"/>
    </row>
    <row r="104" spans="10:13" x14ac:dyDescent="0.3">
      <c r="J104" s="30"/>
      <c r="M104" s="30"/>
    </row>
    <row r="105" spans="10:13" x14ac:dyDescent="0.3">
      <c r="J105" s="30"/>
      <c r="M105" s="30"/>
    </row>
    <row r="106" spans="10:13" x14ac:dyDescent="0.3">
      <c r="J106" s="30"/>
      <c r="M106" s="30"/>
    </row>
    <row r="107" spans="10:13" x14ac:dyDescent="0.3">
      <c r="J107" s="30"/>
      <c r="M107" s="30"/>
    </row>
    <row r="108" spans="10:13" x14ac:dyDescent="0.3">
      <c r="J108" s="30"/>
      <c r="M108" s="30"/>
    </row>
    <row r="109" spans="10:13" x14ac:dyDescent="0.3">
      <c r="J109" s="30"/>
      <c r="M109" s="30"/>
    </row>
    <row r="110" spans="10:13" x14ac:dyDescent="0.3">
      <c r="J110" s="30"/>
      <c r="M110" s="30"/>
    </row>
    <row r="111" spans="10:13" x14ac:dyDescent="0.3">
      <c r="J111" s="30"/>
      <c r="M111" s="30"/>
    </row>
    <row r="112" spans="10:13" x14ac:dyDescent="0.3">
      <c r="J112" s="30"/>
      <c r="M112" s="30"/>
    </row>
    <row r="113" spans="10:13" x14ac:dyDescent="0.3">
      <c r="J113" s="30"/>
      <c r="M113" s="30"/>
    </row>
    <row r="114" spans="10:13" x14ac:dyDescent="0.3">
      <c r="J114" s="30"/>
      <c r="M114" s="30"/>
    </row>
    <row r="115" spans="10:13" x14ac:dyDescent="0.3">
      <c r="J115" s="30"/>
      <c r="M115" s="30"/>
    </row>
    <row r="116" spans="10:13" x14ac:dyDescent="0.3">
      <c r="J116" s="30"/>
      <c r="M116" s="30"/>
    </row>
    <row r="117" spans="10:13" x14ac:dyDescent="0.3">
      <c r="J117" s="30"/>
      <c r="M117" s="30"/>
    </row>
    <row r="118" spans="10:13" x14ac:dyDescent="0.3">
      <c r="J118" s="30"/>
      <c r="M118" s="30"/>
    </row>
    <row r="119" spans="10:13" x14ac:dyDescent="0.3">
      <c r="J119" s="30"/>
      <c r="M119" s="30"/>
    </row>
    <row r="120" spans="10:13" x14ac:dyDescent="0.3">
      <c r="J120" s="30"/>
      <c r="M120" s="30"/>
    </row>
    <row r="121" spans="10:13" x14ac:dyDescent="0.3">
      <c r="J121" s="30"/>
      <c r="M121" s="30"/>
    </row>
    <row r="122" spans="10:13" x14ac:dyDescent="0.3">
      <c r="J122" s="30"/>
      <c r="M122" s="30"/>
    </row>
    <row r="123" spans="10:13" x14ac:dyDescent="0.3">
      <c r="J123" s="30"/>
      <c r="M123" s="30"/>
    </row>
    <row r="124" spans="10:13" x14ac:dyDescent="0.3">
      <c r="J124" s="30"/>
      <c r="M124" s="30"/>
    </row>
    <row r="125" spans="10:13" x14ac:dyDescent="0.3">
      <c r="J125" s="30"/>
      <c r="M125" s="30"/>
    </row>
    <row r="126" spans="10:13" x14ac:dyDescent="0.3">
      <c r="J126" s="30"/>
      <c r="M126" s="30"/>
    </row>
    <row r="127" spans="10:13" x14ac:dyDescent="0.3">
      <c r="J127" s="30"/>
      <c r="M127" s="30"/>
    </row>
    <row r="128" spans="10:13" x14ac:dyDescent="0.3">
      <c r="J128" s="30"/>
      <c r="M128" s="30"/>
    </row>
    <row r="129" spans="10:13" x14ac:dyDescent="0.3">
      <c r="J129" s="30"/>
      <c r="M129" s="30"/>
    </row>
  </sheetData>
  <mergeCells count="7">
    <mergeCell ref="N1:O1"/>
    <mergeCell ref="A23:B23"/>
    <mergeCell ref="K1:L1"/>
    <mergeCell ref="A1:I1"/>
    <mergeCell ref="A5:I5"/>
    <mergeCell ref="A11:B11"/>
    <mergeCell ref="A12:B12"/>
  </mergeCells>
  <hyperlinks>
    <hyperlink ref="K1:L1" location="'Options et Consos WF-E'!A1" display="Options WF-E" xr:uid="{C6C374D6-FE2A-4147-BD6A-D5085CC14FD2}"/>
    <hyperlink ref="N1:O1" location="'Tarif Top Partners OP'!A1" display="&lt; Retour Sommaire" xr:uid="{C6285001-0DF9-4F55-9A1A-647127ED016B}"/>
  </hyperlinks>
  <pageMargins left="0.7" right="0.7" top="0.75" bottom="0.75" header="0.3" footer="0.3"/>
  <customProperties>
    <customPr name="_pios_id" r:id="rId1"/>
  </customPropertie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AD65D4-E276-4F71-A0EF-1DB407F3BCE4}">
  <sheetPr>
    <tabColor theme="7" tint="0.59999389629810485"/>
  </sheetPr>
  <dimension ref="A1:N127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77.6640625" style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ht="18.75" customHeight="1" x14ac:dyDescent="0.3">
      <c r="G2" s="19"/>
      <c r="H2" s="19"/>
      <c r="I2" s="19"/>
      <c r="J2" s="19"/>
      <c r="K2" s="19"/>
      <c r="L2" s="19"/>
      <c r="M2" s="19"/>
    </row>
    <row r="3" spans="1:14" ht="18.75" customHeight="1" x14ac:dyDescent="0.3">
      <c r="G3" s="19"/>
      <c r="H3" s="19"/>
      <c r="I3" s="19"/>
      <c r="J3" s="19"/>
      <c r="K3" s="19"/>
      <c r="L3" s="19"/>
      <c r="M3" s="19"/>
    </row>
    <row r="4" spans="1:14" ht="18.75" customHeight="1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105" t="s">
        <v>27</v>
      </c>
      <c r="B5" s="106"/>
      <c r="C5" s="107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/>
    <row r="8" spans="1:14" ht="41.25" customHeight="1" x14ac:dyDescent="0.3">
      <c r="A8" s="3" t="s">
        <v>38</v>
      </c>
      <c r="B8" s="4" t="s">
        <v>39</v>
      </c>
      <c r="C8" s="8" t="s">
        <v>43</v>
      </c>
      <c r="D8" s="30"/>
    </row>
    <row r="9" spans="1:14" ht="18.75" customHeight="1" x14ac:dyDescent="0.3">
      <c r="A9" s="16" t="s">
        <v>41</v>
      </c>
      <c r="B9" s="17" t="s">
        <v>42</v>
      </c>
      <c r="C9" s="24">
        <v>-1700</v>
      </c>
    </row>
    <row r="10" spans="1:14" ht="18.75" customHeight="1" x14ac:dyDescent="0.3">
      <c r="A10" s="16" t="s">
        <v>75</v>
      </c>
      <c r="B10" s="17" t="s">
        <v>76</v>
      </c>
      <c r="C10" s="24">
        <v>-1000</v>
      </c>
    </row>
    <row r="11" spans="1:14" ht="18.75" customHeight="1" x14ac:dyDescent="0.3">
      <c r="A11" s="16" t="s">
        <v>169</v>
      </c>
      <c r="B11" s="17" t="s">
        <v>693</v>
      </c>
      <c r="C11" s="24">
        <v>-1200</v>
      </c>
    </row>
    <row r="12" spans="1:14" ht="18.75" customHeight="1" x14ac:dyDescent="0.3">
      <c r="A12" s="16" t="s">
        <v>241</v>
      </c>
      <c r="B12" s="17" t="s">
        <v>694</v>
      </c>
      <c r="C12" s="24">
        <v>-350</v>
      </c>
    </row>
    <row r="13" spans="1:14" ht="18.75" customHeight="1" x14ac:dyDescent="0.3">
      <c r="A13" s="16" t="s">
        <v>280</v>
      </c>
      <c r="B13" s="17" t="s">
        <v>695</v>
      </c>
      <c r="C13" s="24">
        <v>-280</v>
      </c>
    </row>
    <row r="14" spans="1:14" ht="18.75" customHeight="1" x14ac:dyDescent="0.3">
      <c r="A14" s="16" t="s">
        <v>436</v>
      </c>
      <c r="B14" s="17" t="s">
        <v>696</v>
      </c>
      <c r="C14" s="24">
        <v>-130</v>
      </c>
    </row>
    <row r="15" spans="1:14" customFormat="1" ht="18.75" customHeight="1" x14ac:dyDescent="0.3"/>
    <row r="16" spans="1:14" customFormat="1" ht="18.75" customHeight="1" x14ac:dyDescent="0.3">
      <c r="A16" s="9"/>
    </row>
    <row r="17" spans="1:1" customFormat="1" ht="18.75" customHeight="1" x14ac:dyDescent="0.3">
      <c r="A17" s="9" t="s">
        <v>72</v>
      </c>
    </row>
    <row r="18" spans="1:1" customFormat="1" ht="18.75" customHeight="1" x14ac:dyDescent="0.3">
      <c r="A18" s="9" t="s">
        <v>697</v>
      </c>
    </row>
    <row r="19" spans="1:1" customFormat="1" ht="18.75" customHeight="1" x14ac:dyDescent="0.3"/>
    <row r="20" spans="1:1" customFormat="1" ht="18.75" customHeight="1" x14ac:dyDescent="0.3"/>
    <row r="21" spans="1:1" customFormat="1" ht="18.75" customHeight="1" x14ac:dyDescent="0.3"/>
    <row r="22" spans="1:1" customFormat="1" ht="18.75" customHeight="1" x14ac:dyDescent="0.3"/>
    <row r="23" spans="1:1" customFormat="1" ht="18.75" customHeight="1" x14ac:dyDescent="0.3"/>
    <row r="24" spans="1:1" customFormat="1" ht="18.75" customHeight="1" x14ac:dyDescent="0.3"/>
    <row r="25" spans="1:1" customFormat="1" ht="18.75" customHeight="1" x14ac:dyDescent="0.3"/>
    <row r="26" spans="1:1" customFormat="1" ht="18.75" customHeight="1" x14ac:dyDescent="0.3"/>
    <row r="27" spans="1:1" customFormat="1" ht="18.75" customHeight="1" x14ac:dyDescent="0.3"/>
    <row r="28" spans="1:1" customFormat="1" ht="18.75" customHeight="1" x14ac:dyDescent="0.3"/>
    <row r="29" spans="1:1" customFormat="1" ht="18.75" customHeight="1" x14ac:dyDescent="0.3"/>
    <row r="30" spans="1:1" customFormat="1" ht="18.75" customHeight="1" x14ac:dyDescent="0.3"/>
    <row r="31" spans="1:1" customFormat="1" ht="18.75" customHeight="1" x14ac:dyDescent="0.3"/>
    <row r="32" spans="1:1" customFormat="1" ht="18.75" customHeight="1" x14ac:dyDescent="0.3"/>
    <row r="33" spans="4:6" customFormat="1" ht="18.75" customHeight="1" x14ac:dyDescent="0.3"/>
    <row r="34" spans="4:6" customFormat="1" ht="18.75" customHeight="1" x14ac:dyDescent="0.3"/>
    <row r="35" spans="4:6" ht="18.75" customHeight="1" x14ac:dyDescent="0.3">
      <c r="D35" s="30"/>
    </row>
    <row r="36" spans="4:6" ht="18.75" customHeight="1" x14ac:dyDescent="0.3">
      <c r="D36" s="30"/>
      <c r="E36" s="1"/>
      <c r="F36" s="1"/>
    </row>
    <row r="37" spans="4:6" ht="18.75" customHeight="1" x14ac:dyDescent="0.3">
      <c r="D37" s="30"/>
      <c r="E37" s="1"/>
      <c r="F37" s="1"/>
    </row>
    <row r="38" spans="4:6" ht="18.75" customHeight="1" x14ac:dyDescent="0.3">
      <c r="D38" s="30"/>
    </row>
    <row r="39" spans="4:6" ht="18.75" customHeight="1" x14ac:dyDescent="0.3">
      <c r="D39" s="30"/>
    </row>
    <row r="40" spans="4:6" ht="18.75" customHeight="1" x14ac:dyDescent="0.3">
      <c r="D40" s="30"/>
    </row>
    <row r="41" spans="4:6" ht="18.75" customHeight="1" x14ac:dyDescent="0.3">
      <c r="D41" s="30"/>
    </row>
    <row r="42" spans="4:6" ht="18.75" customHeight="1" x14ac:dyDescent="0.3">
      <c r="D42" s="30"/>
    </row>
    <row r="43" spans="4:6" ht="18.75" customHeight="1" x14ac:dyDescent="0.3">
      <c r="D43" s="30"/>
    </row>
    <row r="44" spans="4:6" ht="18.75" customHeight="1" x14ac:dyDescent="0.3">
      <c r="D44" s="30"/>
      <c r="E44" s="1"/>
      <c r="F44" s="1"/>
    </row>
    <row r="45" spans="4:6" ht="18.75" customHeight="1" x14ac:dyDescent="0.3">
      <c r="D45" s="30"/>
      <c r="E45" s="1"/>
      <c r="F45" s="1"/>
    </row>
    <row r="46" spans="4:6" ht="18.75" customHeight="1" x14ac:dyDescent="0.3">
      <c r="D46" s="30"/>
      <c r="E46" s="1"/>
      <c r="F46" s="1"/>
    </row>
    <row r="47" spans="4:6" x14ac:dyDescent="0.3">
      <c r="D47" s="30"/>
      <c r="E47" s="1"/>
      <c r="F47" s="1"/>
    </row>
    <row r="48" spans="4:6" x14ac:dyDescent="0.3">
      <c r="D48" s="30"/>
      <c r="E48" s="1"/>
      <c r="F48" s="1"/>
    </row>
    <row r="49" spans="4:6" x14ac:dyDescent="0.3">
      <c r="D49" s="30"/>
      <c r="E49" s="1"/>
      <c r="F49" s="1"/>
    </row>
    <row r="50" spans="4:6" x14ac:dyDescent="0.3">
      <c r="D50" s="30"/>
      <c r="E50" s="1"/>
      <c r="F50" s="1"/>
    </row>
    <row r="51" spans="4:6" x14ac:dyDescent="0.3">
      <c r="D51" s="30"/>
      <c r="E51" s="1"/>
      <c r="F51" s="1"/>
    </row>
    <row r="52" spans="4:6" x14ac:dyDescent="0.3">
      <c r="D52" s="30"/>
      <c r="E52" s="1"/>
      <c r="F52" s="1"/>
    </row>
    <row r="53" spans="4:6" x14ac:dyDescent="0.3">
      <c r="D53" s="30"/>
      <c r="E53" s="1"/>
      <c r="F53" s="1"/>
    </row>
    <row r="54" spans="4:6" x14ac:dyDescent="0.3">
      <c r="D54" s="30"/>
      <c r="E54" s="1"/>
      <c r="F54" s="1"/>
    </row>
    <row r="55" spans="4:6" x14ac:dyDescent="0.3">
      <c r="D55" s="30"/>
      <c r="E55" s="1"/>
      <c r="F55" s="1"/>
    </row>
    <row r="56" spans="4:6" x14ac:dyDescent="0.3">
      <c r="D56" s="30"/>
      <c r="E56" s="12"/>
      <c r="F56" s="1"/>
    </row>
    <row r="57" spans="4:6" x14ac:dyDescent="0.3">
      <c r="D57" s="30"/>
      <c r="F57" s="1"/>
    </row>
    <row r="58" spans="4:6" x14ac:dyDescent="0.3">
      <c r="D58" s="30"/>
      <c r="F58" s="1"/>
    </row>
    <row r="59" spans="4:6" x14ac:dyDescent="0.3">
      <c r="D59" s="30"/>
      <c r="E59" s="1"/>
      <c r="F59" s="1"/>
    </row>
    <row r="60" spans="4:6" x14ac:dyDescent="0.3">
      <c r="D60" s="30"/>
      <c r="E60" s="1"/>
      <c r="F60" s="1"/>
    </row>
    <row r="61" spans="4:6" x14ac:dyDescent="0.3">
      <c r="D61" s="30"/>
      <c r="E61" s="1"/>
      <c r="F61" s="1"/>
    </row>
    <row r="62" spans="4:6" x14ac:dyDescent="0.3">
      <c r="D62" s="30"/>
      <c r="E62" s="1"/>
      <c r="F62" s="1"/>
    </row>
    <row r="63" spans="4:6" x14ac:dyDescent="0.3">
      <c r="D63" s="30"/>
      <c r="E63" s="1"/>
      <c r="F63" s="1"/>
    </row>
    <row r="64" spans="4:6" x14ac:dyDescent="0.3">
      <c r="D64" s="30"/>
      <c r="E64" s="1"/>
      <c r="F64" s="1"/>
    </row>
    <row r="65" spans="4:6" x14ac:dyDescent="0.3">
      <c r="D65" s="30"/>
      <c r="E65" s="1"/>
      <c r="F65" s="1"/>
    </row>
    <row r="66" spans="4:6" x14ac:dyDescent="0.3">
      <c r="D66" s="30"/>
      <c r="E66" s="1"/>
      <c r="F66" s="1"/>
    </row>
    <row r="67" spans="4:6" x14ac:dyDescent="0.3">
      <c r="D67" s="30"/>
      <c r="E67" s="1"/>
      <c r="F67" s="1"/>
    </row>
    <row r="68" spans="4:6" x14ac:dyDescent="0.3">
      <c r="D68" s="30"/>
      <c r="E68" s="1"/>
      <c r="F68" s="1"/>
    </row>
    <row r="69" spans="4:6" x14ac:dyDescent="0.3">
      <c r="D69" s="30"/>
    </row>
    <row r="70" spans="4:6" x14ac:dyDescent="0.3">
      <c r="D70" s="30"/>
    </row>
    <row r="71" spans="4:6" x14ac:dyDescent="0.3">
      <c r="D71" s="30"/>
    </row>
    <row r="72" spans="4:6" x14ac:dyDescent="0.3">
      <c r="D72" s="30"/>
    </row>
    <row r="73" spans="4:6" x14ac:dyDescent="0.3">
      <c r="D73" s="30"/>
    </row>
    <row r="74" spans="4:6" x14ac:dyDescent="0.3">
      <c r="D74" s="30"/>
    </row>
    <row r="75" spans="4:6" x14ac:dyDescent="0.3">
      <c r="D75" s="30"/>
    </row>
    <row r="76" spans="4:6" x14ac:dyDescent="0.3">
      <c r="D76" s="30"/>
    </row>
    <row r="77" spans="4:6" x14ac:dyDescent="0.3">
      <c r="D77" s="30"/>
    </row>
    <row r="78" spans="4:6" x14ac:dyDescent="0.3">
      <c r="D78" s="30"/>
    </row>
    <row r="79" spans="4:6" x14ac:dyDescent="0.3">
      <c r="D79" s="30"/>
    </row>
    <row r="80" spans="4:6" x14ac:dyDescent="0.3">
      <c r="D80" s="30"/>
    </row>
    <row r="81" spans="4:4" x14ac:dyDescent="0.3">
      <c r="D81" s="30"/>
    </row>
    <row r="82" spans="4:4" x14ac:dyDescent="0.3">
      <c r="D82" s="30"/>
    </row>
    <row r="83" spans="4:4" x14ac:dyDescent="0.3">
      <c r="D83" s="30"/>
    </row>
    <row r="84" spans="4:4" x14ac:dyDescent="0.3">
      <c r="D84" s="30"/>
    </row>
    <row r="85" spans="4:4" x14ac:dyDescent="0.3">
      <c r="D85" s="30"/>
    </row>
    <row r="86" spans="4:4" x14ac:dyDescent="0.3">
      <c r="D86" s="30"/>
    </row>
    <row r="87" spans="4:4" x14ac:dyDescent="0.3">
      <c r="D87" s="30"/>
    </row>
    <row r="88" spans="4:4" x14ac:dyDescent="0.3">
      <c r="D88" s="30"/>
    </row>
    <row r="89" spans="4:4" x14ac:dyDescent="0.3">
      <c r="D89" s="30"/>
    </row>
    <row r="90" spans="4:4" x14ac:dyDescent="0.3">
      <c r="D90" s="30"/>
    </row>
    <row r="91" spans="4:4" x14ac:dyDescent="0.3">
      <c r="D91" s="30"/>
    </row>
    <row r="92" spans="4:4" x14ac:dyDescent="0.3">
      <c r="D92" s="30"/>
    </row>
    <row r="93" spans="4:4" x14ac:dyDescent="0.3">
      <c r="D93" s="30"/>
    </row>
    <row r="94" spans="4:4" x14ac:dyDescent="0.3">
      <c r="D94" s="30"/>
    </row>
    <row r="95" spans="4:4" x14ac:dyDescent="0.3">
      <c r="D95" s="30"/>
    </row>
    <row r="96" spans="4:4" x14ac:dyDescent="0.3">
      <c r="D96" s="30"/>
    </row>
    <row r="97" spans="4:4" x14ac:dyDescent="0.3">
      <c r="D97" s="30"/>
    </row>
    <row r="98" spans="4:4" x14ac:dyDescent="0.3">
      <c r="D98" s="30"/>
    </row>
    <row r="99" spans="4:4" x14ac:dyDescent="0.3">
      <c r="D99" s="30"/>
    </row>
    <row r="100" spans="4:4" x14ac:dyDescent="0.3">
      <c r="D100" s="30"/>
    </row>
    <row r="101" spans="4:4" x14ac:dyDescent="0.3">
      <c r="D101" s="30"/>
    </row>
    <row r="102" spans="4:4" x14ac:dyDescent="0.3">
      <c r="D102" s="30"/>
    </row>
    <row r="103" spans="4:4" x14ac:dyDescent="0.3">
      <c r="D103" s="30"/>
    </row>
    <row r="104" spans="4:4" x14ac:dyDescent="0.3">
      <c r="D104" s="30"/>
    </row>
    <row r="105" spans="4:4" x14ac:dyDescent="0.3">
      <c r="D105" s="30"/>
    </row>
    <row r="106" spans="4:4" x14ac:dyDescent="0.3">
      <c r="D106" s="30"/>
    </row>
    <row r="107" spans="4:4" x14ac:dyDescent="0.3">
      <c r="D107" s="30"/>
    </row>
    <row r="108" spans="4:4" x14ac:dyDescent="0.3">
      <c r="D108" s="30"/>
    </row>
    <row r="109" spans="4:4" x14ac:dyDescent="0.3">
      <c r="D109" s="30"/>
    </row>
    <row r="110" spans="4:4" x14ac:dyDescent="0.3">
      <c r="D110" s="30"/>
    </row>
    <row r="111" spans="4:4" x14ac:dyDescent="0.3">
      <c r="D111" s="30"/>
    </row>
    <row r="112" spans="4:4" x14ac:dyDescent="0.3">
      <c r="D112" s="30"/>
    </row>
    <row r="113" spans="4:4" x14ac:dyDescent="0.3">
      <c r="D113" s="30"/>
    </row>
    <row r="114" spans="4:4" x14ac:dyDescent="0.3">
      <c r="D114" s="30"/>
    </row>
    <row r="115" spans="4:4" x14ac:dyDescent="0.3">
      <c r="D115" s="30"/>
    </row>
    <row r="116" spans="4:4" x14ac:dyDescent="0.3">
      <c r="D116" s="30"/>
    </row>
    <row r="117" spans="4:4" x14ac:dyDescent="0.3">
      <c r="D117" s="30"/>
    </row>
    <row r="118" spans="4:4" x14ac:dyDescent="0.3">
      <c r="D118" s="30"/>
    </row>
    <row r="119" spans="4:4" x14ac:dyDescent="0.3">
      <c r="D119" s="30"/>
    </row>
    <row r="120" spans="4:4" x14ac:dyDescent="0.3">
      <c r="D120" s="30"/>
    </row>
    <row r="121" spans="4:4" x14ac:dyDescent="0.3">
      <c r="D121" s="30"/>
    </row>
    <row r="122" spans="4:4" x14ac:dyDescent="0.3">
      <c r="D122" s="30"/>
    </row>
    <row r="123" spans="4:4" x14ac:dyDescent="0.3">
      <c r="D123" s="30"/>
    </row>
    <row r="124" spans="4:4" x14ac:dyDescent="0.3">
      <c r="D124" s="30"/>
    </row>
    <row r="125" spans="4:4" x14ac:dyDescent="0.3">
      <c r="D125" s="30"/>
    </row>
    <row r="126" spans="4:4" x14ac:dyDescent="0.3">
      <c r="D126" s="30"/>
    </row>
    <row r="127" spans="4:4" x14ac:dyDescent="0.3">
      <c r="D127" s="30"/>
    </row>
  </sheetData>
  <mergeCells count="3">
    <mergeCell ref="A1:C1"/>
    <mergeCell ref="E1:F1"/>
    <mergeCell ref="A5:C5"/>
  </mergeCells>
  <hyperlinks>
    <hyperlink ref="E1:F1" location="'Tarif Top Partners OP'!A1" display="&lt; Retour Sommaire" xr:uid="{7110777B-199D-46DB-A566-5DCEB0E20289}"/>
  </hyperlinks>
  <pageMargins left="0.7" right="0.7" top="0.75" bottom="0.75" header="0.3" footer="0.3"/>
  <customProperties>
    <customPr name="_pios_id" r:id="rId1"/>
  </customPropertie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53E3FD-442C-4BAD-8C76-5419EBEE46B0}">
  <sheetPr>
    <tabColor theme="7"/>
  </sheetPr>
  <dimension ref="A1:AA129"/>
  <sheetViews>
    <sheetView showGridLines="0" zoomScale="85" zoomScaleNormal="85" workbookViewId="0">
      <selection sqref="A1:G1"/>
    </sheetView>
  </sheetViews>
  <sheetFormatPr baseColWidth="10" defaultColWidth="11.44140625" defaultRowHeight="15.6" x14ac:dyDescent="0.3"/>
  <cols>
    <col min="1" max="1" width="19.88671875" style="1" customWidth="1"/>
    <col min="2" max="2" width="108.5546875" style="1" bestFit="1" customWidth="1"/>
    <col min="3" max="7" width="19.33203125" style="1" customWidth="1"/>
    <col min="8" max="8" width="4.88671875" style="1" customWidth="1"/>
    <col min="9" max="10" width="19.33203125" style="19" customWidth="1"/>
    <col min="11" max="11" width="4.88671875" style="1" customWidth="1"/>
    <col min="12" max="13" width="19.33203125" style="19" customWidth="1"/>
    <col min="14" max="16384" width="11.44140625" style="1"/>
  </cols>
  <sheetData>
    <row r="1" spans="1:13" ht="67.5" customHeight="1" x14ac:dyDescent="0.3">
      <c r="A1" s="76" t="s">
        <v>33</v>
      </c>
      <c r="B1" s="77"/>
      <c r="C1" s="77"/>
      <c r="D1" s="77"/>
      <c r="E1" s="77"/>
      <c r="F1" s="77"/>
      <c r="G1" s="78"/>
      <c r="H1" s="19"/>
      <c r="I1" s="71" t="s">
        <v>34</v>
      </c>
      <c r="J1" s="72"/>
      <c r="K1" s="19"/>
      <c r="L1" s="71" t="s">
        <v>35</v>
      </c>
      <c r="M1" s="72"/>
    </row>
    <row r="2" spans="1:13" ht="18.75" customHeight="1" x14ac:dyDescent="0.3"/>
    <row r="3" spans="1:13" ht="18.75" customHeight="1" x14ac:dyDescent="0.3"/>
    <row r="4" spans="1:13" ht="18.75" customHeight="1" x14ac:dyDescent="0.3"/>
    <row r="5" spans="1:13" ht="25.8" x14ac:dyDescent="0.3">
      <c r="A5" s="79" t="s">
        <v>85</v>
      </c>
      <c r="B5" s="80"/>
      <c r="C5" s="80"/>
      <c r="D5" s="80"/>
      <c r="E5" s="80"/>
      <c r="F5" s="80"/>
      <c r="G5" s="81"/>
      <c r="H5" s="19"/>
      <c r="K5" s="19"/>
    </row>
    <row r="6" spans="1:13" ht="18.75" customHeight="1" x14ac:dyDescent="0.3">
      <c r="A6" s="6"/>
      <c r="B6" s="7"/>
      <c r="C6" s="7"/>
    </row>
    <row r="7" spans="1:13" ht="18.75" customHeight="1" x14ac:dyDescent="0.3">
      <c r="A7" s="2" t="s">
        <v>37</v>
      </c>
    </row>
    <row r="8" spans="1:13" ht="18.75" customHeight="1" x14ac:dyDescent="0.3"/>
    <row r="9" spans="1:13" ht="41.25" customHeight="1" x14ac:dyDescent="0.3">
      <c r="A9" s="3" t="s">
        <v>38</v>
      </c>
      <c r="B9" s="4" t="s">
        <v>39</v>
      </c>
      <c r="C9" s="5" t="s">
        <v>40</v>
      </c>
      <c r="H9" s="30"/>
      <c r="K9" s="30"/>
    </row>
    <row r="10" spans="1:13" ht="18.75" customHeight="1" x14ac:dyDescent="0.3">
      <c r="A10" s="16" t="s">
        <v>86</v>
      </c>
      <c r="B10" s="17" t="s">
        <v>87</v>
      </c>
      <c r="C10" s="18">
        <v>7049.427083333333</v>
      </c>
    </row>
    <row r="11" spans="1:13" ht="18.75" customHeight="1" x14ac:dyDescent="0.3">
      <c r="A11" s="73" t="s">
        <v>43</v>
      </c>
      <c r="B11" s="74"/>
      <c r="C11" s="24">
        <v>-650</v>
      </c>
    </row>
    <row r="12" spans="1:13" ht="18.75" customHeight="1" x14ac:dyDescent="0.3">
      <c r="A12" s="75" t="s">
        <v>44</v>
      </c>
      <c r="B12" s="75"/>
      <c r="C12" s="25">
        <f>SUM(C10:C11)</f>
        <v>6399.427083333333</v>
      </c>
    </row>
    <row r="13" spans="1:13" ht="18.75" customHeight="1" x14ac:dyDescent="0.3">
      <c r="A13" s="14"/>
      <c r="B13" s="14"/>
      <c r="C13" s="15"/>
      <c r="D13" s="15"/>
      <c r="E13" s="15"/>
    </row>
    <row r="14" spans="1:13" ht="18.75" customHeight="1" x14ac:dyDescent="0.3">
      <c r="A14" s="14"/>
      <c r="B14" s="14"/>
      <c r="C14" s="15"/>
      <c r="D14" s="15"/>
      <c r="E14" s="15"/>
    </row>
    <row r="15" spans="1:13" ht="18.75" customHeight="1" x14ac:dyDescent="0.3">
      <c r="A15" s="14"/>
      <c r="B15" s="14"/>
      <c r="C15" s="15"/>
      <c r="D15" s="15"/>
      <c r="E15" s="15"/>
    </row>
    <row r="16" spans="1:13" ht="18.75" customHeight="1" x14ac:dyDescent="0.3">
      <c r="A16" s="2" t="s">
        <v>45</v>
      </c>
    </row>
    <row r="17" spans="1:27" ht="18.75" customHeight="1" x14ac:dyDescent="0.3">
      <c r="A17" s="14"/>
      <c r="B17" s="14"/>
      <c r="C17" s="15"/>
    </row>
    <row r="18" spans="1:27" ht="41.25" customHeight="1" x14ac:dyDescent="0.3">
      <c r="A18" s="3" t="s">
        <v>38</v>
      </c>
      <c r="B18" s="4" t="s">
        <v>39</v>
      </c>
      <c r="C18" s="5" t="s">
        <v>40</v>
      </c>
      <c r="E18" s="5" t="s">
        <v>46</v>
      </c>
      <c r="F18" s="19"/>
    </row>
    <row r="19" spans="1:27" ht="18.75" customHeight="1" x14ac:dyDescent="0.3">
      <c r="A19" s="16" t="s">
        <v>88</v>
      </c>
      <c r="B19" s="17" t="s">
        <v>89</v>
      </c>
      <c r="C19" s="18">
        <v>109.80104712041886</v>
      </c>
      <c r="E19" s="26">
        <f>C19/60000</f>
        <v>1.8300174520069809E-3</v>
      </c>
      <c r="F19" s="19"/>
    </row>
    <row r="20" spans="1:27" ht="18.75" customHeight="1" x14ac:dyDescent="0.3">
      <c r="E20" s="30"/>
      <c r="F20" s="30"/>
      <c r="G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</row>
    <row r="21" spans="1:27" ht="18.75" customHeight="1" x14ac:dyDescent="0.3">
      <c r="E21" s="30"/>
      <c r="F21" s="30"/>
      <c r="G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</row>
    <row r="22" spans="1:27" ht="18.75" customHeight="1" x14ac:dyDescent="0.3">
      <c r="E22" s="30"/>
      <c r="F22" s="30"/>
      <c r="G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</row>
    <row r="23" spans="1:27" ht="18.75" customHeight="1" x14ac:dyDescent="0.3">
      <c r="A23" s="2" t="s">
        <v>56</v>
      </c>
      <c r="B23" s="14"/>
      <c r="C23" s="15"/>
      <c r="D23" s="12"/>
      <c r="E23" s="30"/>
      <c r="F23" s="30"/>
      <c r="G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</row>
    <row r="24" spans="1:27" ht="18.75" customHeight="1" x14ac:dyDescent="0.3">
      <c r="A24" s="14"/>
      <c r="B24" s="14"/>
      <c r="C24" s="15"/>
      <c r="D24" s="12"/>
      <c r="E24" s="30"/>
      <c r="F24" s="30"/>
      <c r="G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</row>
    <row r="25" spans="1:27" ht="41.25" customHeight="1" x14ac:dyDescent="0.3">
      <c r="A25" s="3" t="s">
        <v>38</v>
      </c>
      <c r="B25" s="4" t="s">
        <v>39</v>
      </c>
      <c r="C25" s="5" t="s">
        <v>40</v>
      </c>
      <c r="D25" s="12"/>
      <c r="E25" s="30"/>
      <c r="F25" s="30"/>
      <c r="G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</row>
    <row r="26" spans="1:27" ht="18.75" customHeight="1" x14ac:dyDescent="0.3">
      <c r="A26" s="16" t="s">
        <v>57</v>
      </c>
      <c r="B26" s="17" t="s">
        <v>58</v>
      </c>
      <c r="C26" s="18">
        <v>1323.7696335078533</v>
      </c>
      <c r="D26" s="12"/>
      <c r="E26" s="30"/>
      <c r="F26" s="30"/>
      <c r="G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</row>
    <row r="27" spans="1:27" ht="18.75" customHeight="1" x14ac:dyDescent="0.3">
      <c r="A27" s="16" t="s">
        <v>59</v>
      </c>
      <c r="B27" s="17" t="s">
        <v>60</v>
      </c>
      <c r="C27" s="18">
        <v>2157.1727748691101</v>
      </c>
      <c r="D27" s="12"/>
      <c r="E27" s="30"/>
      <c r="F27" s="30"/>
      <c r="G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</row>
    <row r="28" spans="1:27" ht="18.75" customHeight="1" x14ac:dyDescent="0.3">
      <c r="A28" s="16" t="s">
        <v>61</v>
      </c>
      <c r="B28" s="17" t="s">
        <v>62</v>
      </c>
      <c r="C28" s="18">
        <v>3862.96</v>
      </c>
      <c r="D28" s="12"/>
      <c r="E28" s="36"/>
      <c r="F28" s="36"/>
      <c r="G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</row>
    <row r="29" spans="1:27" ht="18.75" customHeight="1" x14ac:dyDescent="0.3">
      <c r="A29" s="16" t="s">
        <v>63</v>
      </c>
      <c r="B29" s="17" t="s">
        <v>64</v>
      </c>
      <c r="C29" s="18">
        <v>4782.63</v>
      </c>
      <c r="D29" s="12"/>
      <c r="E29" s="30"/>
      <c r="F29" s="30"/>
      <c r="G29" s="30"/>
      <c r="H29" s="30"/>
      <c r="K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</row>
    <row r="30" spans="1:27" ht="18.75" customHeight="1" x14ac:dyDescent="0.3">
      <c r="A30" s="16" t="s">
        <v>65</v>
      </c>
      <c r="B30" s="17" t="s">
        <v>66</v>
      </c>
      <c r="C30" s="18">
        <v>6638.93</v>
      </c>
      <c r="D30" s="12"/>
      <c r="E30" s="30"/>
      <c r="F30" s="30"/>
      <c r="G30" s="30"/>
      <c r="H30" s="30"/>
      <c r="K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</row>
    <row r="31" spans="1:27" ht="18.75" customHeight="1" x14ac:dyDescent="0.3">
      <c r="A31" s="9"/>
      <c r="C31" s="20"/>
      <c r="D31" s="12"/>
      <c r="E31" s="30"/>
      <c r="F31" s="30"/>
      <c r="G31" s="30"/>
      <c r="H31" s="30"/>
      <c r="K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</row>
    <row r="32" spans="1:27" ht="18.75" customHeight="1" x14ac:dyDescent="0.3">
      <c r="A32" s="9"/>
      <c r="C32" s="20"/>
      <c r="D32" s="12"/>
      <c r="E32" s="30"/>
      <c r="F32" s="30"/>
      <c r="G32" s="30"/>
      <c r="H32" s="30"/>
      <c r="K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</row>
    <row r="33" spans="1:27" ht="18.75" customHeight="1" x14ac:dyDescent="0.3">
      <c r="A33" s="2" t="s">
        <v>67</v>
      </c>
      <c r="B33" s="14"/>
      <c r="C33" s="15"/>
      <c r="D33" s="12"/>
      <c r="E33" s="30"/>
      <c r="F33" s="30"/>
      <c r="G33" s="30"/>
      <c r="H33" s="30"/>
      <c r="K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</row>
    <row r="34" spans="1:27" ht="18.75" customHeight="1" x14ac:dyDescent="0.3">
      <c r="A34" s="14"/>
      <c r="B34" s="14"/>
      <c r="C34" s="15"/>
      <c r="D34" s="12"/>
      <c r="E34" s="30"/>
      <c r="F34" s="30"/>
      <c r="G34" s="30"/>
      <c r="H34" s="30"/>
      <c r="K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</row>
    <row r="35" spans="1:27" ht="41.25" customHeight="1" x14ac:dyDescent="0.3">
      <c r="A35" s="3" t="s">
        <v>38</v>
      </c>
      <c r="B35" s="4" t="s">
        <v>39</v>
      </c>
      <c r="C35" s="5" t="s">
        <v>40</v>
      </c>
      <c r="D35" s="12"/>
      <c r="E35" s="30"/>
      <c r="F35" s="30"/>
      <c r="G35" s="30"/>
      <c r="H35" s="30"/>
      <c r="I35" s="1"/>
      <c r="J35" s="1"/>
      <c r="K35" s="30"/>
      <c r="L35" s="1"/>
      <c r="M35" s="1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</row>
    <row r="36" spans="1:27" ht="18.75" customHeight="1" x14ac:dyDescent="0.3">
      <c r="A36" s="16" t="s">
        <v>68</v>
      </c>
      <c r="B36" s="17" t="s">
        <v>69</v>
      </c>
      <c r="C36" s="18">
        <v>994.53403141361252</v>
      </c>
      <c r="D36" s="12"/>
      <c r="E36" s="30"/>
      <c r="F36" s="30"/>
      <c r="G36" s="30"/>
      <c r="H36" s="30"/>
      <c r="I36" s="1"/>
      <c r="J36" s="1"/>
      <c r="K36" s="30"/>
      <c r="L36" s="1"/>
      <c r="M36" s="1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</row>
    <row r="37" spans="1:27" ht="18.75" customHeight="1" x14ac:dyDescent="0.3">
      <c r="A37" s="16" t="s">
        <v>70</v>
      </c>
      <c r="B37" s="17" t="s">
        <v>71</v>
      </c>
      <c r="C37" s="18">
        <v>47.12</v>
      </c>
      <c r="D37" s="12"/>
      <c r="E37" s="30"/>
      <c r="F37" s="30"/>
      <c r="G37" s="30"/>
      <c r="H37" s="30"/>
      <c r="K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</row>
    <row r="38" spans="1:27" ht="18.75" customHeight="1" x14ac:dyDescent="0.3">
      <c r="E38" s="30"/>
      <c r="F38" s="30"/>
      <c r="G38" s="30"/>
      <c r="H38" s="30"/>
      <c r="K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</row>
    <row r="39" spans="1:27" ht="18.75" customHeight="1" x14ac:dyDescent="0.3">
      <c r="E39" s="30"/>
      <c r="F39" s="30"/>
      <c r="G39" s="30"/>
      <c r="H39" s="30"/>
      <c r="K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</row>
    <row r="40" spans="1:27" ht="18.75" customHeight="1" x14ac:dyDescent="0.3">
      <c r="A40" s="9" t="s">
        <v>72</v>
      </c>
      <c r="E40" s="30"/>
      <c r="F40" s="30"/>
      <c r="G40" s="30"/>
      <c r="H40" s="30"/>
      <c r="K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</row>
    <row r="41" spans="1:27" ht="18.75" customHeight="1" x14ac:dyDescent="0.3">
      <c r="A41" s="1" t="s">
        <v>73</v>
      </c>
      <c r="E41" s="30"/>
      <c r="F41" s="30"/>
      <c r="G41" s="30"/>
      <c r="H41" s="30"/>
      <c r="K41" s="30"/>
      <c r="N41" s="30"/>
      <c r="O41" s="30"/>
      <c r="P41" s="30"/>
      <c r="Q41" s="30"/>
      <c r="R41" s="30"/>
      <c r="S41" s="30"/>
      <c r="T41" s="30"/>
      <c r="U41" s="30"/>
      <c r="V41" s="30"/>
      <c r="W41" s="30"/>
    </row>
    <row r="42" spans="1:27" ht="18.75" customHeight="1" x14ac:dyDescent="0.3">
      <c r="E42" s="30"/>
      <c r="F42" s="30"/>
      <c r="G42" s="30"/>
      <c r="H42" s="30"/>
      <c r="K42" s="30"/>
      <c r="N42" s="30"/>
      <c r="O42" s="30"/>
      <c r="P42" s="30"/>
      <c r="Q42" s="30"/>
      <c r="R42" s="30"/>
      <c r="S42" s="30"/>
      <c r="T42" s="30"/>
      <c r="U42" s="30"/>
      <c r="V42" s="30"/>
      <c r="W42" s="30"/>
    </row>
    <row r="43" spans="1:27" ht="18.75" customHeight="1" x14ac:dyDescent="0.3">
      <c r="E43" s="30"/>
      <c r="F43" s="30"/>
      <c r="G43" s="30"/>
      <c r="H43" s="30"/>
      <c r="K43" s="30"/>
      <c r="N43" s="30"/>
      <c r="O43" s="30"/>
      <c r="P43" s="30"/>
      <c r="Q43" s="30"/>
      <c r="R43" s="30"/>
      <c r="S43" s="30"/>
      <c r="T43" s="30"/>
      <c r="U43" s="30"/>
      <c r="V43" s="30"/>
      <c r="W43" s="30"/>
    </row>
    <row r="44" spans="1:27" ht="18.75" customHeight="1" x14ac:dyDescent="0.3">
      <c r="E44" s="30"/>
      <c r="F44" s="30"/>
      <c r="G44" s="30"/>
      <c r="H44" s="30"/>
      <c r="K44" s="30"/>
      <c r="N44" s="30"/>
      <c r="O44" s="30"/>
      <c r="P44" s="30"/>
      <c r="Q44" s="30"/>
      <c r="R44" s="30"/>
      <c r="S44" s="30"/>
      <c r="T44" s="30"/>
      <c r="U44" s="30"/>
      <c r="V44" s="30"/>
      <c r="W44" s="30"/>
    </row>
    <row r="45" spans="1:27" x14ac:dyDescent="0.3">
      <c r="E45" s="30"/>
      <c r="F45" s="30"/>
      <c r="G45" s="30"/>
      <c r="H45" s="30"/>
      <c r="K45" s="30"/>
      <c r="N45" s="30"/>
      <c r="O45" s="30"/>
      <c r="P45" s="30"/>
      <c r="Q45" s="30"/>
      <c r="R45" s="30"/>
      <c r="S45" s="30"/>
      <c r="T45" s="30"/>
      <c r="U45" s="30"/>
      <c r="V45" s="30"/>
      <c r="W45" s="30"/>
    </row>
    <row r="46" spans="1:27" x14ac:dyDescent="0.3">
      <c r="E46" s="30"/>
      <c r="F46" s="30"/>
      <c r="G46" s="30"/>
      <c r="H46" s="30"/>
      <c r="I46" s="1"/>
      <c r="J46" s="1"/>
      <c r="K46" s="30"/>
      <c r="L46" s="1"/>
      <c r="M46" s="1"/>
      <c r="N46" s="30"/>
      <c r="O46" s="30"/>
      <c r="P46" s="30"/>
      <c r="Q46" s="30"/>
      <c r="R46" s="30"/>
      <c r="S46" s="30"/>
      <c r="T46" s="30"/>
      <c r="U46" s="30"/>
      <c r="V46" s="30"/>
      <c r="W46" s="30"/>
    </row>
    <row r="47" spans="1:27" x14ac:dyDescent="0.3">
      <c r="E47" s="30"/>
      <c r="F47" s="30"/>
      <c r="G47" s="30"/>
      <c r="H47" s="30"/>
      <c r="I47" s="1"/>
      <c r="J47" s="1"/>
      <c r="K47" s="30"/>
      <c r="L47" s="1"/>
      <c r="M47" s="1"/>
      <c r="N47" s="30"/>
      <c r="O47" s="30"/>
      <c r="P47" s="30"/>
      <c r="Q47" s="30"/>
      <c r="R47" s="30"/>
      <c r="S47" s="30"/>
      <c r="T47" s="30"/>
      <c r="U47" s="30"/>
      <c r="V47" s="30"/>
      <c r="W47" s="30"/>
    </row>
    <row r="48" spans="1:27" x14ac:dyDescent="0.3">
      <c r="E48" s="30"/>
      <c r="F48" s="30"/>
      <c r="G48" s="30"/>
      <c r="H48" s="30"/>
      <c r="I48" s="1"/>
      <c r="J48" s="1"/>
      <c r="K48" s="30"/>
      <c r="L48" s="1"/>
      <c r="M48" s="1"/>
      <c r="N48" s="30"/>
      <c r="O48" s="30"/>
      <c r="P48" s="30"/>
      <c r="Q48" s="30"/>
      <c r="R48" s="30"/>
      <c r="S48" s="30"/>
      <c r="T48" s="30"/>
      <c r="U48" s="30"/>
      <c r="V48" s="30"/>
      <c r="W48" s="30"/>
    </row>
    <row r="49" spans="5:23" x14ac:dyDescent="0.3">
      <c r="E49" s="30"/>
      <c r="F49" s="30"/>
      <c r="G49" s="30"/>
      <c r="H49" s="30"/>
      <c r="I49" s="1"/>
      <c r="J49" s="1"/>
      <c r="K49" s="30"/>
      <c r="L49" s="1"/>
      <c r="M49" s="1"/>
      <c r="N49" s="30"/>
      <c r="O49" s="30"/>
      <c r="P49" s="30"/>
      <c r="Q49" s="30"/>
      <c r="R49" s="30"/>
      <c r="S49" s="30"/>
      <c r="T49" s="30"/>
      <c r="U49" s="30"/>
      <c r="V49" s="30"/>
      <c r="W49" s="30"/>
    </row>
    <row r="50" spans="5:23" x14ac:dyDescent="0.3">
      <c r="E50" s="30"/>
      <c r="F50" s="30"/>
      <c r="G50" s="30"/>
      <c r="H50" s="30"/>
      <c r="I50" s="1"/>
      <c r="J50" s="1"/>
      <c r="K50" s="30"/>
      <c r="L50" s="1"/>
      <c r="M50" s="1"/>
      <c r="N50" s="30"/>
      <c r="O50" s="30"/>
      <c r="P50" s="30"/>
      <c r="Q50" s="30"/>
      <c r="R50" s="30"/>
      <c r="S50" s="30"/>
      <c r="T50" s="30"/>
      <c r="U50" s="30"/>
      <c r="V50" s="30"/>
      <c r="W50" s="30"/>
    </row>
    <row r="51" spans="5:23" x14ac:dyDescent="0.3">
      <c r="E51" s="30"/>
      <c r="F51" s="30"/>
      <c r="G51" s="30"/>
      <c r="H51" s="30"/>
      <c r="I51" s="1"/>
      <c r="J51" s="1"/>
      <c r="K51" s="30"/>
      <c r="L51" s="1"/>
      <c r="M51" s="1"/>
      <c r="N51" s="30"/>
      <c r="O51" s="30"/>
      <c r="P51" s="30"/>
      <c r="Q51" s="30"/>
      <c r="R51" s="30"/>
      <c r="S51" s="30"/>
      <c r="T51" s="30"/>
      <c r="U51" s="30"/>
      <c r="V51" s="30"/>
      <c r="W51" s="30"/>
    </row>
    <row r="52" spans="5:23" x14ac:dyDescent="0.3">
      <c r="E52" s="30"/>
      <c r="F52" s="30"/>
      <c r="G52" s="30"/>
      <c r="H52" s="30"/>
      <c r="I52" s="1"/>
      <c r="J52" s="1"/>
      <c r="K52" s="30"/>
      <c r="L52" s="1"/>
      <c r="M52" s="1"/>
      <c r="N52" s="30"/>
      <c r="O52" s="30"/>
      <c r="P52" s="30"/>
      <c r="Q52" s="30"/>
      <c r="R52" s="30"/>
      <c r="S52" s="30"/>
      <c r="T52" s="30"/>
      <c r="U52" s="30"/>
      <c r="V52" s="30"/>
      <c r="W52" s="30"/>
    </row>
    <row r="53" spans="5:23" x14ac:dyDescent="0.3">
      <c r="E53" s="30"/>
      <c r="F53" s="30"/>
      <c r="G53" s="30"/>
      <c r="H53" s="30"/>
      <c r="I53" s="1"/>
      <c r="J53" s="1"/>
      <c r="K53" s="30"/>
      <c r="L53" s="1"/>
      <c r="M53" s="1"/>
      <c r="N53" s="30"/>
      <c r="O53" s="30"/>
      <c r="P53" s="30"/>
      <c r="Q53" s="30"/>
      <c r="R53" s="30"/>
      <c r="S53" s="30"/>
      <c r="T53" s="30"/>
      <c r="U53" s="30"/>
      <c r="V53" s="30"/>
      <c r="W53" s="30"/>
    </row>
    <row r="54" spans="5:23" x14ac:dyDescent="0.3">
      <c r="E54" s="30"/>
      <c r="F54" s="30"/>
      <c r="G54" s="30"/>
      <c r="H54" s="30"/>
      <c r="I54" s="1"/>
      <c r="J54" s="1"/>
      <c r="K54" s="30"/>
      <c r="L54" s="1"/>
      <c r="M54" s="1"/>
      <c r="N54" s="30"/>
      <c r="O54" s="30"/>
      <c r="P54" s="30"/>
      <c r="Q54" s="30"/>
      <c r="R54" s="30"/>
      <c r="S54" s="30"/>
      <c r="T54" s="30"/>
      <c r="U54" s="30"/>
      <c r="V54" s="30"/>
      <c r="W54" s="30"/>
    </row>
    <row r="55" spans="5:23" x14ac:dyDescent="0.3">
      <c r="E55" s="30"/>
      <c r="F55" s="30"/>
      <c r="G55" s="30"/>
      <c r="H55" s="30"/>
      <c r="I55" s="1"/>
      <c r="J55" s="1"/>
      <c r="K55" s="30"/>
      <c r="L55" s="1"/>
      <c r="M55" s="1"/>
      <c r="N55" s="30"/>
      <c r="O55" s="30"/>
      <c r="P55" s="30"/>
      <c r="Q55" s="30"/>
      <c r="R55" s="30"/>
      <c r="S55" s="30"/>
      <c r="T55" s="30"/>
      <c r="U55" s="30"/>
      <c r="V55" s="30"/>
      <c r="W55" s="30"/>
    </row>
    <row r="56" spans="5:23" x14ac:dyDescent="0.3">
      <c r="E56" s="30"/>
      <c r="F56" s="30"/>
      <c r="G56" s="30"/>
      <c r="H56" s="30"/>
      <c r="I56" s="1"/>
      <c r="J56" s="1"/>
      <c r="K56" s="30"/>
      <c r="L56" s="1"/>
      <c r="M56" s="1"/>
      <c r="N56" s="30"/>
      <c r="O56" s="30"/>
      <c r="P56" s="30"/>
      <c r="Q56" s="30"/>
      <c r="R56" s="30"/>
      <c r="S56" s="30"/>
      <c r="T56" s="30"/>
      <c r="U56" s="30"/>
      <c r="V56" s="30"/>
      <c r="W56" s="30"/>
    </row>
    <row r="57" spans="5:23" x14ac:dyDescent="0.3">
      <c r="E57" s="30"/>
      <c r="F57" s="30"/>
      <c r="G57" s="30"/>
      <c r="H57" s="30"/>
      <c r="I57" s="1"/>
      <c r="J57" s="1"/>
      <c r="K57" s="30"/>
      <c r="L57" s="1"/>
      <c r="M57" s="1"/>
      <c r="N57" s="30"/>
      <c r="O57" s="30"/>
      <c r="P57" s="30"/>
      <c r="Q57" s="30"/>
      <c r="R57" s="30"/>
      <c r="S57" s="30"/>
      <c r="T57" s="30"/>
      <c r="U57" s="30"/>
      <c r="V57" s="30"/>
      <c r="W57" s="30"/>
    </row>
    <row r="58" spans="5:23" x14ac:dyDescent="0.3">
      <c r="E58" s="30"/>
      <c r="F58" s="30"/>
      <c r="G58" s="30"/>
      <c r="H58" s="30"/>
      <c r="I58" s="12"/>
      <c r="J58" s="1"/>
      <c r="K58" s="30"/>
      <c r="L58" s="12"/>
      <c r="M58" s="1"/>
      <c r="N58" s="30"/>
      <c r="O58" s="30"/>
      <c r="P58" s="30"/>
      <c r="Q58" s="30"/>
      <c r="R58" s="30"/>
      <c r="S58" s="30"/>
      <c r="T58" s="30"/>
      <c r="U58" s="30"/>
      <c r="V58" s="30"/>
      <c r="W58" s="30"/>
    </row>
    <row r="59" spans="5:23" x14ac:dyDescent="0.3">
      <c r="E59" s="30"/>
      <c r="F59" s="30"/>
      <c r="G59" s="30"/>
      <c r="H59" s="30"/>
      <c r="J59" s="1"/>
      <c r="K59" s="30"/>
      <c r="M59" s="1"/>
      <c r="N59" s="30"/>
      <c r="O59" s="30"/>
      <c r="P59" s="30"/>
      <c r="Q59" s="30"/>
      <c r="R59" s="30"/>
      <c r="S59" s="30"/>
      <c r="T59" s="30"/>
      <c r="U59" s="30"/>
      <c r="V59" s="30"/>
      <c r="W59" s="30"/>
    </row>
    <row r="60" spans="5:23" x14ac:dyDescent="0.3">
      <c r="E60" s="30"/>
      <c r="F60" s="30"/>
      <c r="G60" s="30"/>
      <c r="H60" s="30"/>
      <c r="J60" s="1"/>
      <c r="K60" s="30"/>
      <c r="M60" s="1"/>
      <c r="N60" s="30"/>
      <c r="O60" s="30"/>
      <c r="P60" s="30"/>
      <c r="Q60" s="30"/>
      <c r="R60" s="30"/>
      <c r="S60" s="30"/>
      <c r="T60" s="30"/>
      <c r="U60" s="30"/>
      <c r="V60" s="30"/>
      <c r="W60" s="30"/>
    </row>
    <row r="61" spans="5:23" x14ac:dyDescent="0.3">
      <c r="E61" s="30"/>
      <c r="F61" s="30"/>
      <c r="G61" s="30"/>
      <c r="H61" s="30"/>
      <c r="I61" s="1"/>
      <c r="J61" s="1"/>
      <c r="K61" s="30"/>
      <c r="L61" s="1"/>
      <c r="M61" s="1"/>
      <c r="N61" s="30"/>
      <c r="O61" s="30"/>
      <c r="P61" s="30"/>
      <c r="Q61" s="30"/>
      <c r="R61" s="30"/>
      <c r="S61" s="30"/>
      <c r="T61" s="30"/>
      <c r="U61" s="30"/>
      <c r="V61" s="30"/>
      <c r="W61" s="30"/>
    </row>
    <row r="62" spans="5:23" x14ac:dyDescent="0.3">
      <c r="E62" s="30"/>
      <c r="F62" s="30"/>
      <c r="G62" s="30"/>
      <c r="H62" s="30"/>
      <c r="I62" s="1"/>
      <c r="J62" s="1"/>
      <c r="K62" s="30"/>
      <c r="L62" s="1"/>
      <c r="M62" s="1"/>
      <c r="N62" s="30"/>
      <c r="O62" s="30"/>
      <c r="P62" s="30"/>
      <c r="Q62" s="30"/>
      <c r="R62" s="30"/>
      <c r="S62" s="30"/>
      <c r="T62" s="30"/>
      <c r="U62" s="30"/>
      <c r="V62" s="30"/>
      <c r="W62" s="30"/>
    </row>
    <row r="63" spans="5:23" x14ac:dyDescent="0.3">
      <c r="E63" s="30"/>
      <c r="F63" s="30"/>
      <c r="G63" s="30"/>
      <c r="H63" s="30"/>
      <c r="I63" s="1"/>
      <c r="J63" s="1"/>
      <c r="K63" s="30"/>
      <c r="L63" s="1"/>
      <c r="M63" s="1"/>
      <c r="N63" s="30"/>
      <c r="O63" s="30"/>
      <c r="P63" s="30"/>
      <c r="Q63" s="30"/>
      <c r="R63" s="30"/>
      <c r="S63" s="30"/>
      <c r="T63" s="30"/>
      <c r="U63" s="30"/>
      <c r="V63" s="30"/>
      <c r="W63" s="30"/>
    </row>
    <row r="64" spans="5:23" x14ac:dyDescent="0.3">
      <c r="E64" s="30"/>
      <c r="F64" s="30"/>
      <c r="G64" s="30"/>
      <c r="H64" s="30"/>
      <c r="I64" s="1"/>
      <c r="J64" s="1"/>
      <c r="K64" s="30"/>
      <c r="L64" s="1"/>
      <c r="M64" s="1"/>
      <c r="N64" s="30"/>
      <c r="O64" s="30"/>
      <c r="P64" s="30"/>
      <c r="Q64" s="30"/>
      <c r="R64" s="30"/>
      <c r="S64" s="30"/>
      <c r="T64" s="30"/>
      <c r="U64" s="30"/>
      <c r="V64" s="30"/>
      <c r="W64" s="30"/>
    </row>
    <row r="65" spans="5:23" x14ac:dyDescent="0.3">
      <c r="E65" s="30"/>
      <c r="F65" s="30"/>
      <c r="G65" s="30"/>
      <c r="H65" s="30"/>
      <c r="I65" s="1"/>
      <c r="J65" s="1"/>
      <c r="K65" s="30"/>
      <c r="L65" s="1"/>
      <c r="M65" s="1"/>
      <c r="N65" s="30"/>
      <c r="O65" s="30"/>
      <c r="P65" s="30"/>
      <c r="Q65" s="30"/>
      <c r="R65" s="30"/>
      <c r="S65" s="30"/>
      <c r="T65" s="30"/>
      <c r="U65" s="30"/>
      <c r="V65" s="30"/>
      <c r="W65" s="30"/>
    </row>
    <row r="66" spans="5:23" x14ac:dyDescent="0.3">
      <c r="E66" s="30"/>
      <c r="F66" s="30"/>
      <c r="G66" s="30"/>
      <c r="H66" s="30"/>
      <c r="I66" s="1"/>
      <c r="J66" s="1"/>
      <c r="K66" s="30"/>
      <c r="L66" s="1"/>
      <c r="M66" s="1"/>
      <c r="N66" s="30"/>
      <c r="O66" s="30"/>
      <c r="P66" s="30"/>
      <c r="Q66" s="30"/>
      <c r="R66" s="30"/>
      <c r="S66" s="30"/>
      <c r="T66" s="30"/>
      <c r="U66" s="30"/>
      <c r="V66" s="30"/>
      <c r="W66" s="30"/>
    </row>
    <row r="67" spans="5:23" x14ac:dyDescent="0.3">
      <c r="E67" s="30"/>
      <c r="F67" s="30"/>
      <c r="G67" s="30"/>
      <c r="H67" s="30"/>
      <c r="I67" s="1"/>
      <c r="J67" s="1"/>
      <c r="K67" s="30"/>
      <c r="L67" s="1"/>
      <c r="M67" s="1"/>
      <c r="N67" s="30"/>
      <c r="O67" s="30"/>
      <c r="P67" s="30"/>
      <c r="Q67" s="30"/>
      <c r="R67" s="30"/>
      <c r="S67" s="30"/>
      <c r="T67" s="30"/>
      <c r="U67" s="30"/>
      <c r="V67" s="30"/>
      <c r="W67" s="30"/>
    </row>
    <row r="68" spans="5:23" x14ac:dyDescent="0.3">
      <c r="E68" s="30"/>
      <c r="F68" s="30"/>
      <c r="G68" s="30"/>
      <c r="H68" s="30"/>
      <c r="I68" s="1"/>
      <c r="J68" s="1"/>
      <c r="K68" s="30"/>
      <c r="L68" s="1"/>
      <c r="M68" s="1"/>
      <c r="N68" s="30"/>
      <c r="O68" s="30"/>
      <c r="P68" s="30"/>
      <c r="Q68" s="30"/>
      <c r="R68" s="30"/>
      <c r="S68" s="30"/>
      <c r="T68" s="30"/>
      <c r="U68" s="30"/>
      <c r="V68" s="30"/>
      <c r="W68" s="30"/>
    </row>
    <row r="69" spans="5:23" x14ac:dyDescent="0.3">
      <c r="E69" s="30"/>
      <c r="F69" s="30"/>
      <c r="G69" s="30"/>
      <c r="H69" s="30"/>
      <c r="I69" s="1"/>
      <c r="J69" s="1"/>
      <c r="K69" s="30"/>
      <c r="L69" s="1"/>
      <c r="M69" s="1"/>
      <c r="N69" s="30"/>
      <c r="O69" s="30"/>
      <c r="P69" s="30"/>
      <c r="Q69" s="30"/>
      <c r="R69" s="30"/>
      <c r="S69" s="30"/>
      <c r="T69" s="30"/>
      <c r="U69" s="30"/>
      <c r="V69" s="30"/>
      <c r="W69" s="30"/>
    </row>
    <row r="70" spans="5:23" x14ac:dyDescent="0.3">
      <c r="E70" s="30"/>
      <c r="F70" s="30"/>
      <c r="G70" s="30"/>
      <c r="H70" s="30"/>
      <c r="I70" s="1"/>
      <c r="J70" s="1"/>
      <c r="K70" s="30"/>
      <c r="L70" s="1"/>
      <c r="M70" s="1"/>
      <c r="N70" s="30"/>
      <c r="O70" s="30"/>
      <c r="P70" s="30"/>
      <c r="Q70" s="30"/>
      <c r="R70" s="30"/>
      <c r="S70" s="30"/>
      <c r="T70" s="30"/>
      <c r="U70" s="30"/>
      <c r="V70" s="30"/>
      <c r="W70" s="30"/>
    </row>
    <row r="71" spans="5:23" x14ac:dyDescent="0.3">
      <c r="E71" s="30"/>
      <c r="F71" s="30"/>
      <c r="G71" s="30"/>
      <c r="H71" s="30"/>
      <c r="K71" s="30"/>
      <c r="N71" s="30"/>
      <c r="O71" s="30"/>
      <c r="P71" s="30"/>
      <c r="Q71" s="30"/>
      <c r="R71" s="30"/>
      <c r="S71" s="30"/>
      <c r="T71" s="30"/>
      <c r="U71" s="30"/>
      <c r="V71" s="30"/>
      <c r="W71" s="30"/>
    </row>
    <row r="72" spans="5:23" x14ac:dyDescent="0.3">
      <c r="E72" s="30"/>
      <c r="F72" s="30"/>
      <c r="G72" s="30"/>
      <c r="H72" s="30"/>
      <c r="K72" s="30"/>
      <c r="N72" s="30"/>
      <c r="O72" s="30"/>
      <c r="P72" s="30"/>
      <c r="Q72" s="30"/>
      <c r="R72" s="30"/>
      <c r="S72" s="30"/>
      <c r="T72" s="30"/>
      <c r="U72" s="30"/>
      <c r="V72" s="30"/>
      <c r="W72" s="30"/>
    </row>
    <row r="73" spans="5:23" x14ac:dyDescent="0.3">
      <c r="E73" s="30"/>
      <c r="F73" s="30"/>
      <c r="G73" s="30"/>
      <c r="H73" s="30"/>
      <c r="K73" s="30"/>
      <c r="N73" s="30"/>
      <c r="O73" s="30"/>
      <c r="P73" s="30"/>
      <c r="Q73" s="30"/>
      <c r="R73" s="30"/>
      <c r="S73" s="30"/>
      <c r="T73" s="30"/>
      <c r="U73" s="30"/>
      <c r="V73" s="30"/>
      <c r="W73" s="30"/>
    </row>
    <row r="74" spans="5:23" x14ac:dyDescent="0.3">
      <c r="E74" s="30"/>
      <c r="F74" s="30"/>
      <c r="G74" s="30"/>
      <c r="H74" s="30"/>
      <c r="K74" s="30"/>
      <c r="N74" s="30"/>
      <c r="O74" s="30"/>
      <c r="P74" s="30"/>
      <c r="Q74" s="30"/>
      <c r="R74" s="30"/>
      <c r="S74" s="30"/>
      <c r="T74" s="30"/>
      <c r="U74" s="30"/>
      <c r="V74" s="30"/>
      <c r="W74" s="30"/>
    </row>
    <row r="75" spans="5:23" x14ac:dyDescent="0.3">
      <c r="E75" s="30"/>
      <c r="F75" s="30"/>
      <c r="G75" s="30"/>
      <c r="H75" s="30"/>
      <c r="K75" s="30"/>
      <c r="N75" s="30"/>
      <c r="O75" s="30"/>
      <c r="P75" s="30"/>
      <c r="Q75" s="30"/>
      <c r="R75" s="30"/>
      <c r="S75" s="30"/>
      <c r="T75" s="30"/>
      <c r="U75" s="30"/>
      <c r="V75" s="30"/>
      <c r="W75" s="30"/>
    </row>
    <row r="76" spans="5:23" x14ac:dyDescent="0.3">
      <c r="E76" s="30"/>
      <c r="F76" s="30"/>
      <c r="G76" s="30"/>
      <c r="H76" s="30"/>
      <c r="K76" s="30"/>
      <c r="N76" s="30"/>
      <c r="O76" s="30"/>
      <c r="P76" s="30"/>
      <c r="Q76" s="30"/>
      <c r="R76" s="30"/>
      <c r="S76" s="30"/>
      <c r="T76" s="30"/>
      <c r="U76" s="30"/>
      <c r="V76" s="30"/>
      <c r="W76" s="30"/>
    </row>
    <row r="77" spans="5:23" x14ac:dyDescent="0.3">
      <c r="E77" s="30"/>
      <c r="F77" s="30"/>
      <c r="G77" s="30"/>
      <c r="H77" s="30"/>
      <c r="K77" s="30"/>
      <c r="N77" s="30"/>
      <c r="O77" s="30"/>
      <c r="P77" s="30"/>
      <c r="Q77" s="30"/>
      <c r="R77" s="30"/>
      <c r="S77" s="30"/>
      <c r="T77" s="30"/>
      <c r="U77" s="30"/>
      <c r="V77" s="30"/>
      <c r="W77" s="30"/>
    </row>
    <row r="78" spans="5:23" x14ac:dyDescent="0.3">
      <c r="E78" s="30"/>
      <c r="F78" s="30"/>
      <c r="G78" s="30"/>
      <c r="H78" s="30"/>
      <c r="K78" s="30"/>
      <c r="N78" s="30"/>
      <c r="O78" s="30"/>
      <c r="P78" s="30"/>
      <c r="Q78" s="30"/>
      <c r="R78" s="30"/>
      <c r="S78" s="30"/>
      <c r="T78" s="30"/>
      <c r="U78" s="30"/>
      <c r="V78" s="30"/>
      <c r="W78" s="30"/>
    </row>
    <row r="79" spans="5:23" x14ac:dyDescent="0.3">
      <c r="E79" s="30"/>
      <c r="F79" s="30"/>
      <c r="G79" s="30"/>
      <c r="H79" s="30"/>
      <c r="K79" s="30"/>
      <c r="N79" s="30"/>
      <c r="O79" s="30"/>
      <c r="P79" s="30"/>
      <c r="Q79" s="30"/>
      <c r="R79" s="30"/>
      <c r="S79" s="30"/>
      <c r="T79" s="30"/>
      <c r="U79" s="30"/>
      <c r="V79" s="30"/>
      <c r="W79" s="30"/>
    </row>
    <row r="80" spans="5:23" x14ac:dyDescent="0.3">
      <c r="E80" s="30"/>
      <c r="F80" s="30"/>
      <c r="G80" s="30"/>
      <c r="H80" s="30"/>
      <c r="K80" s="30"/>
      <c r="N80" s="30"/>
      <c r="O80" s="30"/>
      <c r="P80" s="30"/>
      <c r="Q80" s="30"/>
      <c r="R80" s="30"/>
      <c r="S80" s="30"/>
      <c r="T80" s="30"/>
      <c r="U80" s="30"/>
      <c r="V80" s="30"/>
      <c r="W80" s="30"/>
    </row>
    <row r="81" spans="5:23" x14ac:dyDescent="0.3">
      <c r="E81" s="30"/>
      <c r="F81" s="30"/>
      <c r="G81" s="30"/>
      <c r="H81" s="30"/>
      <c r="K81" s="30"/>
      <c r="N81" s="30"/>
      <c r="O81" s="30"/>
      <c r="P81" s="30"/>
      <c r="Q81" s="30"/>
      <c r="R81" s="30"/>
      <c r="S81" s="30"/>
      <c r="T81" s="30"/>
      <c r="U81" s="30"/>
      <c r="V81" s="30"/>
      <c r="W81" s="30"/>
    </row>
    <row r="82" spans="5:23" x14ac:dyDescent="0.3">
      <c r="E82" s="30"/>
      <c r="F82" s="30"/>
      <c r="G82" s="30"/>
      <c r="H82" s="30"/>
      <c r="K82" s="30"/>
      <c r="N82" s="30"/>
      <c r="O82" s="30"/>
      <c r="P82" s="30"/>
      <c r="Q82" s="30"/>
      <c r="R82" s="30"/>
      <c r="S82" s="30"/>
      <c r="T82" s="30"/>
      <c r="U82" s="30"/>
      <c r="V82" s="30"/>
      <c r="W82" s="30"/>
    </row>
    <row r="83" spans="5:23" x14ac:dyDescent="0.3">
      <c r="E83" s="30"/>
      <c r="F83" s="30"/>
      <c r="G83" s="30"/>
      <c r="H83" s="30"/>
      <c r="K83" s="30"/>
      <c r="N83" s="30"/>
      <c r="O83" s="30"/>
      <c r="P83" s="30"/>
      <c r="Q83" s="30"/>
      <c r="R83" s="30"/>
      <c r="S83" s="30"/>
      <c r="T83" s="30"/>
      <c r="U83" s="30"/>
      <c r="V83" s="30"/>
      <c r="W83" s="30"/>
    </row>
    <row r="84" spans="5:23" x14ac:dyDescent="0.3">
      <c r="E84" s="30"/>
      <c r="F84" s="30"/>
      <c r="G84" s="30"/>
      <c r="H84" s="30"/>
      <c r="K84" s="30"/>
      <c r="N84" s="30"/>
      <c r="O84" s="30"/>
      <c r="P84" s="30"/>
      <c r="Q84" s="30"/>
      <c r="R84" s="30"/>
      <c r="S84" s="30"/>
      <c r="T84" s="30"/>
      <c r="U84" s="30"/>
      <c r="V84" s="30"/>
      <c r="W84" s="30"/>
    </row>
    <row r="85" spans="5:23" x14ac:dyDescent="0.3">
      <c r="E85" s="30"/>
      <c r="F85" s="30"/>
      <c r="G85" s="30"/>
      <c r="H85" s="30"/>
      <c r="K85" s="30"/>
      <c r="N85" s="30"/>
      <c r="O85" s="30"/>
      <c r="P85" s="30"/>
      <c r="Q85" s="30"/>
      <c r="R85" s="30"/>
      <c r="S85" s="30"/>
      <c r="T85" s="30"/>
      <c r="U85" s="30"/>
      <c r="V85" s="30"/>
      <c r="W85" s="30"/>
    </row>
    <row r="86" spans="5:23" x14ac:dyDescent="0.3">
      <c r="E86" s="30"/>
      <c r="F86" s="30"/>
      <c r="G86" s="30"/>
      <c r="H86" s="30"/>
      <c r="K86" s="30"/>
      <c r="N86" s="30"/>
      <c r="O86" s="30"/>
      <c r="P86" s="30"/>
      <c r="Q86" s="30"/>
      <c r="R86" s="30"/>
      <c r="S86" s="30"/>
      <c r="T86" s="30"/>
      <c r="U86" s="30"/>
      <c r="V86" s="30"/>
      <c r="W86" s="30"/>
    </row>
    <row r="87" spans="5:23" x14ac:dyDescent="0.3">
      <c r="E87" s="30"/>
      <c r="F87" s="30"/>
      <c r="G87" s="30"/>
      <c r="H87" s="30"/>
      <c r="K87" s="30"/>
      <c r="N87" s="30"/>
      <c r="O87" s="30"/>
      <c r="P87" s="30"/>
      <c r="Q87" s="30"/>
      <c r="R87" s="30"/>
      <c r="S87" s="30"/>
      <c r="T87" s="30"/>
      <c r="U87" s="30"/>
      <c r="V87" s="30"/>
      <c r="W87" s="30"/>
    </row>
    <row r="88" spans="5:23" x14ac:dyDescent="0.3">
      <c r="E88" s="30"/>
      <c r="F88" s="30"/>
      <c r="G88" s="30"/>
      <c r="H88" s="30"/>
      <c r="K88" s="30"/>
      <c r="N88" s="30"/>
      <c r="O88" s="30"/>
      <c r="P88" s="30"/>
      <c r="Q88" s="30"/>
      <c r="R88" s="30"/>
      <c r="S88" s="30"/>
      <c r="T88" s="30"/>
      <c r="U88" s="30"/>
      <c r="V88" s="30"/>
      <c r="W88" s="30"/>
    </row>
    <row r="89" spans="5:23" x14ac:dyDescent="0.3">
      <c r="E89" s="30"/>
      <c r="F89" s="30"/>
      <c r="G89" s="30"/>
      <c r="H89" s="30"/>
      <c r="K89" s="30"/>
      <c r="N89" s="30"/>
      <c r="O89" s="30"/>
      <c r="P89" s="30"/>
      <c r="Q89" s="30"/>
      <c r="R89" s="30"/>
      <c r="S89" s="30"/>
      <c r="T89" s="30"/>
      <c r="U89" s="30"/>
      <c r="V89" s="30"/>
      <c r="W89" s="30"/>
    </row>
    <row r="90" spans="5:23" x14ac:dyDescent="0.3">
      <c r="E90" s="30"/>
      <c r="F90" s="30"/>
      <c r="G90" s="30"/>
      <c r="H90" s="30"/>
      <c r="K90" s="30"/>
      <c r="N90" s="30"/>
      <c r="O90" s="30"/>
      <c r="P90" s="30"/>
      <c r="Q90" s="30"/>
      <c r="R90" s="30"/>
      <c r="S90" s="30"/>
      <c r="T90" s="30"/>
      <c r="U90" s="30"/>
      <c r="V90" s="30"/>
      <c r="W90" s="30"/>
    </row>
    <row r="91" spans="5:23" x14ac:dyDescent="0.3">
      <c r="E91" s="30"/>
      <c r="F91" s="30"/>
      <c r="G91" s="30"/>
      <c r="H91" s="30"/>
      <c r="K91" s="30"/>
      <c r="N91" s="30"/>
      <c r="O91" s="30"/>
      <c r="P91" s="30"/>
      <c r="Q91" s="30"/>
      <c r="R91" s="30"/>
      <c r="S91" s="30"/>
      <c r="T91" s="30"/>
      <c r="U91" s="30"/>
      <c r="V91" s="30"/>
      <c r="W91" s="30"/>
    </row>
    <row r="92" spans="5:23" x14ac:dyDescent="0.3">
      <c r="E92" s="30"/>
      <c r="F92" s="30"/>
      <c r="G92" s="30"/>
      <c r="H92" s="30"/>
      <c r="K92" s="30"/>
      <c r="N92" s="30"/>
      <c r="O92" s="30"/>
      <c r="P92" s="30"/>
      <c r="Q92" s="30"/>
      <c r="R92" s="30"/>
      <c r="S92" s="30"/>
      <c r="T92" s="30"/>
      <c r="U92" s="30"/>
      <c r="V92" s="30"/>
      <c r="W92" s="30"/>
    </row>
    <row r="93" spans="5:23" x14ac:dyDescent="0.3">
      <c r="E93" s="30"/>
      <c r="F93" s="30"/>
      <c r="G93" s="30"/>
      <c r="H93" s="30"/>
      <c r="K93" s="30"/>
      <c r="N93" s="30"/>
      <c r="O93" s="30"/>
      <c r="P93" s="30"/>
      <c r="Q93" s="30"/>
      <c r="R93" s="30"/>
      <c r="S93" s="30"/>
      <c r="T93" s="30"/>
      <c r="U93" s="30"/>
      <c r="V93" s="30"/>
      <c r="W93" s="30"/>
    </row>
    <row r="94" spans="5:23" x14ac:dyDescent="0.3">
      <c r="E94" s="30"/>
      <c r="F94" s="30"/>
      <c r="G94" s="30"/>
      <c r="H94" s="30"/>
      <c r="K94" s="30"/>
      <c r="N94" s="30"/>
      <c r="O94" s="30"/>
      <c r="P94" s="30"/>
      <c r="Q94" s="30"/>
      <c r="R94" s="30"/>
      <c r="S94" s="30"/>
      <c r="T94" s="30"/>
      <c r="U94" s="30"/>
      <c r="V94" s="30"/>
      <c r="W94" s="30"/>
    </row>
    <row r="95" spans="5:23" x14ac:dyDescent="0.3">
      <c r="E95" s="30"/>
      <c r="F95" s="30"/>
      <c r="G95" s="30"/>
      <c r="H95" s="30"/>
      <c r="K95" s="30"/>
      <c r="N95" s="30"/>
      <c r="O95" s="30"/>
      <c r="P95" s="30"/>
      <c r="Q95" s="30"/>
      <c r="R95" s="30"/>
      <c r="S95" s="30"/>
      <c r="T95" s="30"/>
      <c r="U95" s="30"/>
      <c r="V95" s="30"/>
      <c r="W95" s="30"/>
    </row>
    <row r="96" spans="5:23" x14ac:dyDescent="0.3">
      <c r="E96" s="30"/>
      <c r="F96" s="30"/>
      <c r="G96" s="30"/>
      <c r="H96" s="30"/>
      <c r="K96" s="30"/>
      <c r="N96" s="30"/>
      <c r="O96" s="30"/>
      <c r="P96" s="30"/>
      <c r="Q96" s="30"/>
      <c r="R96" s="30"/>
      <c r="S96" s="30"/>
      <c r="T96" s="30"/>
      <c r="U96" s="30"/>
      <c r="V96" s="30"/>
      <c r="W96" s="30"/>
    </row>
    <row r="97" spans="5:23" x14ac:dyDescent="0.3">
      <c r="E97" s="30"/>
      <c r="F97" s="30"/>
      <c r="G97" s="30"/>
      <c r="H97" s="30"/>
      <c r="K97" s="30"/>
      <c r="N97" s="30"/>
      <c r="O97" s="30"/>
      <c r="P97" s="30"/>
      <c r="Q97" s="30"/>
      <c r="R97" s="30"/>
      <c r="S97" s="30"/>
      <c r="T97" s="30"/>
      <c r="U97" s="30"/>
      <c r="V97" s="30"/>
      <c r="W97" s="30"/>
    </row>
    <row r="98" spans="5:23" x14ac:dyDescent="0.3">
      <c r="E98" s="30"/>
      <c r="F98" s="30"/>
      <c r="G98" s="30"/>
      <c r="H98" s="30"/>
      <c r="K98" s="30"/>
      <c r="N98" s="30"/>
      <c r="O98" s="30"/>
      <c r="P98" s="30"/>
      <c r="Q98" s="30"/>
      <c r="R98" s="30"/>
      <c r="S98" s="30"/>
      <c r="T98" s="30"/>
      <c r="U98" s="30"/>
      <c r="V98" s="30"/>
      <c r="W98" s="30"/>
    </row>
    <row r="99" spans="5:23" x14ac:dyDescent="0.3">
      <c r="E99" s="30"/>
      <c r="F99" s="30"/>
      <c r="G99" s="30"/>
      <c r="H99" s="30"/>
      <c r="K99" s="30"/>
      <c r="N99" s="30"/>
      <c r="O99" s="30"/>
      <c r="P99" s="30"/>
      <c r="Q99" s="30"/>
      <c r="R99" s="30"/>
      <c r="S99" s="30"/>
      <c r="T99" s="30"/>
      <c r="U99" s="30"/>
      <c r="V99" s="30"/>
      <c r="W99" s="30"/>
    </row>
    <row r="100" spans="5:23" x14ac:dyDescent="0.3">
      <c r="E100" s="30"/>
      <c r="F100" s="30"/>
      <c r="G100" s="30"/>
      <c r="H100" s="30"/>
      <c r="K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</row>
    <row r="101" spans="5:23" x14ac:dyDescent="0.3">
      <c r="E101" s="30"/>
      <c r="F101" s="30"/>
      <c r="G101" s="30"/>
      <c r="H101" s="30"/>
      <c r="K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</row>
    <row r="102" spans="5:23" x14ac:dyDescent="0.3">
      <c r="E102" s="30"/>
      <c r="F102" s="30"/>
      <c r="G102" s="30"/>
      <c r="H102" s="30"/>
      <c r="K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</row>
    <row r="103" spans="5:23" x14ac:dyDescent="0.3">
      <c r="E103" s="30"/>
      <c r="F103" s="30"/>
      <c r="G103" s="30"/>
      <c r="H103" s="30"/>
      <c r="K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</row>
    <row r="104" spans="5:23" x14ac:dyDescent="0.3">
      <c r="E104" s="30"/>
      <c r="F104" s="30"/>
      <c r="G104" s="30"/>
      <c r="H104" s="30"/>
      <c r="K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</row>
    <row r="105" spans="5:23" x14ac:dyDescent="0.3">
      <c r="E105" s="30"/>
      <c r="F105" s="30"/>
      <c r="G105" s="30"/>
      <c r="H105" s="30"/>
      <c r="K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</row>
    <row r="106" spans="5:23" x14ac:dyDescent="0.3">
      <c r="E106" s="30"/>
      <c r="F106" s="30"/>
      <c r="G106" s="30"/>
      <c r="H106" s="30"/>
      <c r="K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</row>
    <row r="107" spans="5:23" x14ac:dyDescent="0.3">
      <c r="E107" s="30"/>
      <c r="F107" s="30"/>
      <c r="G107" s="30"/>
      <c r="H107" s="30"/>
      <c r="K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</row>
    <row r="108" spans="5:23" x14ac:dyDescent="0.3">
      <c r="E108" s="30"/>
      <c r="F108" s="30"/>
      <c r="G108" s="30"/>
      <c r="H108" s="30"/>
      <c r="K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</row>
    <row r="109" spans="5:23" x14ac:dyDescent="0.3">
      <c r="E109" s="30"/>
      <c r="F109" s="30"/>
      <c r="G109" s="30"/>
      <c r="H109" s="30"/>
      <c r="K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</row>
    <row r="110" spans="5:23" x14ac:dyDescent="0.3">
      <c r="E110" s="30"/>
      <c r="F110" s="30"/>
      <c r="G110" s="30"/>
      <c r="H110" s="30"/>
      <c r="K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</row>
    <row r="111" spans="5:23" x14ac:dyDescent="0.3">
      <c r="E111" s="30"/>
      <c r="F111" s="30"/>
      <c r="G111" s="30"/>
      <c r="H111" s="30"/>
      <c r="K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</row>
    <row r="112" spans="5:23" x14ac:dyDescent="0.3">
      <c r="E112" s="30"/>
      <c r="F112" s="30"/>
      <c r="G112" s="30"/>
      <c r="H112" s="30"/>
      <c r="K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</row>
    <row r="113" spans="5:23" x14ac:dyDescent="0.3">
      <c r="E113" s="30"/>
      <c r="F113" s="30"/>
      <c r="G113" s="30"/>
      <c r="H113" s="30"/>
      <c r="K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</row>
    <row r="114" spans="5:23" x14ac:dyDescent="0.3">
      <c r="H114" s="30"/>
      <c r="K114" s="30"/>
    </row>
    <row r="115" spans="5:23" x14ac:dyDescent="0.3">
      <c r="H115" s="30"/>
      <c r="K115" s="30"/>
    </row>
    <row r="116" spans="5:23" x14ac:dyDescent="0.3">
      <c r="H116" s="30"/>
      <c r="K116" s="30"/>
    </row>
    <row r="117" spans="5:23" x14ac:dyDescent="0.3">
      <c r="H117" s="30"/>
      <c r="K117" s="30"/>
    </row>
    <row r="118" spans="5:23" x14ac:dyDescent="0.3">
      <c r="H118" s="30"/>
      <c r="K118" s="30"/>
    </row>
    <row r="119" spans="5:23" x14ac:dyDescent="0.3">
      <c r="H119" s="30"/>
      <c r="K119" s="30"/>
    </row>
    <row r="120" spans="5:23" x14ac:dyDescent="0.3">
      <c r="H120" s="30"/>
      <c r="K120" s="30"/>
    </row>
    <row r="121" spans="5:23" x14ac:dyDescent="0.3">
      <c r="H121" s="30"/>
      <c r="K121" s="30"/>
    </row>
    <row r="122" spans="5:23" x14ac:dyDescent="0.3">
      <c r="H122" s="30"/>
      <c r="K122" s="30"/>
    </row>
    <row r="123" spans="5:23" x14ac:dyDescent="0.3">
      <c r="H123" s="30"/>
      <c r="K123" s="30"/>
    </row>
    <row r="124" spans="5:23" x14ac:dyDescent="0.3">
      <c r="H124" s="30"/>
      <c r="K124" s="30"/>
    </row>
    <row r="125" spans="5:23" x14ac:dyDescent="0.3">
      <c r="H125" s="30"/>
      <c r="K125" s="30"/>
    </row>
    <row r="126" spans="5:23" x14ac:dyDescent="0.3">
      <c r="H126" s="30"/>
      <c r="K126" s="30"/>
    </row>
    <row r="127" spans="5:23" x14ac:dyDescent="0.3">
      <c r="H127" s="30"/>
      <c r="K127" s="30"/>
    </row>
    <row r="128" spans="5:23" x14ac:dyDescent="0.3">
      <c r="H128" s="30"/>
      <c r="K128" s="30"/>
    </row>
    <row r="129" spans="8:11" x14ac:dyDescent="0.3">
      <c r="H129" s="30"/>
      <c r="K129" s="30"/>
    </row>
  </sheetData>
  <mergeCells count="6">
    <mergeCell ref="L1:M1"/>
    <mergeCell ref="A11:B11"/>
    <mergeCell ref="A12:B12"/>
    <mergeCell ref="A1:G1"/>
    <mergeCell ref="A5:G5"/>
    <mergeCell ref="I1:J1"/>
  </mergeCells>
  <hyperlinks>
    <hyperlink ref="I1:J1" location="'Options et Consos WF-E'!A1" display="Options WF-E" xr:uid="{EA1162D9-4841-4523-AC52-B9774F66E630}"/>
    <hyperlink ref="L1:M1" location="'Tarif Top Partners OP'!A1" display="&lt; Retour Sommaire" xr:uid="{BE8DFABD-6C74-4C48-BB64-BBDFAD38C4FF}"/>
  </hyperlinks>
  <pageMargins left="0.7" right="0.7" top="0.75" bottom="0.75" header="0.3" footer="0.3"/>
  <pageSetup paperSize="9" orientation="portrait" r:id="rId1"/>
  <customProperties>
    <customPr name="_pios_id" r:id="rId2"/>
  </customProperties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15D16D-7AD2-4C13-B8C8-4600AAA9C784}">
  <sheetPr>
    <tabColor theme="7"/>
  </sheetPr>
  <dimension ref="A1:N126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102" style="1" bestFit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ht="18.75" customHeight="1" x14ac:dyDescent="0.3">
      <c r="G2" s="19"/>
      <c r="H2" s="19"/>
      <c r="I2" s="19"/>
      <c r="J2" s="19"/>
      <c r="K2" s="19"/>
      <c r="L2" s="19"/>
      <c r="M2" s="19"/>
    </row>
    <row r="3" spans="1:14" ht="18.75" customHeight="1" x14ac:dyDescent="0.3">
      <c r="G3" s="19"/>
      <c r="H3" s="19"/>
      <c r="I3" s="19"/>
      <c r="J3" s="19"/>
      <c r="K3" s="19"/>
      <c r="L3" s="19"/>
      <c r="M3" s="19"/>
    </row>
    <row r="4" spans="1:14" ht="18.75" customHeight="1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79" t="s">
        <v>90</v>
      </c>
      <c r="B5" s="80"/>
      <c r="C5" s="81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>
      <c r="A7" s="2" t="s">
        <v>91</v>
      </c>
      <c r="B7" s="14"/>
      <c r="C7" s="15"/>
    </row>
    <row r="8" spans="1:14" ht="18.75" customHeight="1" x14ac:dyDescent="0.3">
      <c r="A8" s="14"/>
      <c r="B8" s="14"/>
      <c r="C8" s="15"/>
    </row>
    <row r="9" spans="1:14" ht="41.25" customHeight="1" x14ac:dyDescent="0.3">
      <c r="A9" s="3" t="s">
        <v>38</v>
      </c>
      <c r="B9" s="4" t="s">
        <v>39</v>
      </c>
      <c r="C9" s="5" t="s">
        <v>40</v>
      </c>
      <c r="D9" s="30"/>
    </row>
    <row r="10" spans="1:14" ht="18.75" customHeight="1" x14ac:dyDescent="0.3">
      <c r="A10" s="16" t="s">
        <v>92</v>
      </c>
      <c r="B10" s="17" t="s">
        <v>93</v>
      </c>
      <c r="C10" s="18">
        <v>1405.4836363636366</v>
      </c>
      <c r="G10" s="19"/>
    </row>
    <row r="11" spans="1:14" ht="18.75" customHeight="1" x14ac:dyDescent="0.3">
      <c r="A11" s="16" t="s">
        <v>94</v>
      </c>
      <c r="B11" s="17" t="s">
        <v>95</v>
      </c>
      <c r="C11" s="18">
        <v>804.07203208556155</v>
      </c>
    </row>
    <row r="12" spans="1:14" ht="18.75" customHeight="1" x14ac:dyDescent="0.3">
      <c r="A12" s="23" t="s">
        <v>96</v>
      </c>
      <c r="B12" s="66" t="s">
        <v>97</v>
      </c>
      <c r="C12" s="67">
        <v>526.80272727272722</v>
      </c>
    </row>
    <row r="13" spans="1:14" ht="18.75" customHeight="1" x14ac:dyDescent="0.3">
      <c r="A13" s="9"/>
      <c r="B13" s="10"/>
      <c r="C13" s="11"/>
    </row>
    <row r="14" spans="1:14" ht="18.75" customHeight="1" x14ac:dyDescent="0.3">
      <c r="A14" s="13"/>
      <c r="B14" s="10"/>
      <c r="C14" s="11"/>
    </row>
    <row r="15" spans="1:14" ht="18.75" customHeight="1" x14ac:dyDescent="0.3">
      <c r="A15" s="2" t="s">
        <v>98</v>
      </c>
      <c r="B15" s="14"/>
      <c r="C15" s="15"/>
    </row>
    <row r="16" spans="1:14" ht="18.75" customHeight="1" x14ac:dyDescent="0.3">
      <c r="A16" s="14"/>
      <c r="B16" s="14"/>
      <c r="C16" s="15"/>
    </row>
    <row r="17" spans="1:4" ht="41.25" customHeight="1" x14ac:dyDescent="0.3">
      <c r="A17" s="3" t="s">
        <v>38</v>
      </c>
      <c r="B17" s="4" t="s">
        <v>39</v>
      </c>
      <c r="C17" s="5" t="s">
        <v>40</v>
      </c>
    </row>
    <row r="18" spans="1:4" ht="18.75" customHeight="1" x14ac:dyDescent="0.3">
      <c r="A18" s="16" t="s">
        <v>99</v>
      </c>
      <c r="B18" s="17" t="s">
        <v>100</v>
      </c>
      <c r="C18" s="18">
        <v>1886.9948663101604</v>
      </c>
    </row>
    <row r="19" spans="1:4" ht="18.75" customHeight="1" x14ac:dyDescent="0.3">
      <c r="A19" s="16" t="s">
        <v>94</v>
      </c>
      <c r="B19" s="17" t="s">
        <v>101</v>
      </c>
      <c r="C19" s="18">
        <v>804.07203208556155</v>
      </c>
    </row>
    <row r="20" spans="1:4" ht="18.75" customHeight="1" x14ac:dyDescent="0.3">
      <c r="A20" s="16" t="s">
        <v>102</v>
      </c>
      <c r="B20" s="17" t="s">
        <v>103</v>
      </c>
      <c r="C20" s="18">
        <v>1169.6217112299466</v>
      </c>
    </row>
    <row r="21" spans="1:4" ht="18.75" customHeight="1" x14ac:dyDescent="0.3">
      <c r="A21" s="21" t="s">
        <v>96</v>
      </c>
      <c r="B21" s="22" t="s">
        <v>97</v>
      </c>
      <c r="C21" s="67">
        <v>526.80272727272722</v>
      </c>
    </row>
    <row r="22" spans="1:4" ht="18.75" customHeight="1" x14ac:dyDescent="0.3"/>
    <row r="23" spans="1:4" ht="18.75" customHeight="1" x14ac:dyDescent="0.3"/>
    <row r="24" spans="1:4" ht="18.75" customHeight="1" x14ac:dyDescent="0.3">
      <c r="A24" s="2" t="s">
        <v>104</v>
      </c>
      <c r="B24" s="14"/>
      <c r="C24" s="15"/>
    </row>
    <row r="25" spans="1:4" ht="18.75" customHeight="1" x14ac:dyDescent="0.3">
      <c r="A25" s="14"/>
      <c r="B25" s="14"/>
      <c r="C25" s="15"/>
    </row>
    <row r="26" spans="1:4" ht="41.25" customHeight="1" x14ac:dyDescent="0.3">
      <c r="A26" s="3" t="s">
        <v>38</v>
      </c>
      <c r="B26" s="4" t="s">
        <v>39</v>
      </c>
      <c r="C26" s="5" t="s">
        <v>40</v>
      </c>
    </row>
    <row r="27" spans="1:4" ht="18.75" customHeight="1" x14ac:dyDescent="0.3">
      <c r="A27" s="16" t="s">
        <v>105</v>
      </c>
      <c r="B27" s="17" t="s">
        <v>106</v>
      </c>
      <c r="C27" s="18">
        <v>2209.043422459893</v>
      </c>
    </row>
    <row r="28" spans="1:4" ht="18.75" customHeight="1" x14ac:dyDescent="0.3"/>
    <row r="29" spans="1:4" ht="18.75" customHeight="1" x14ac:dyDescent="0.3">
      <c r="D29" s="30"/>
    </row>
    <row r="30" spans="1:4" ht="18.75" customHeight="1" x14ac:dyDescent="0.3">
      <c r="A30" s="2" t="s">
        <v>107</v>
      </c>
      <c r="D30" s="30"/>
    </row>
    <row r="31" spans="1:4" ht="18.75" customHeight="1" x14ac:dyDescent="0.3">
      <c r="D31" s="30"/>
    </row>
    <row r="32" spans="1:4" ht="41.25" customHeight="1" x14ac:dyDescent="0.3">
      <c r="A32" s="3" t="s">
        <v>38</v>
      </c>
      <c r="B32" s="4" t="s">
        <v>39</v>
      </c>
      <c r="C32" s="5" t="s">
        <v>40</v>
      </c>
      <c r="D32" s="30"/>
    </row>
    <row r="33" spans="1:6" ht="18.75" customHeight="1" x14ac:dyDescent="0.3">
      <c r="A33" s="16" t="s">
        <v>108</v>
      </c>
      <c r="B33" s="17" t="s">
        <v>109</v>
      </c>
      <c r="C33" s="18">
        <v>1275.9948128342246</v>
      </c>
      <c r="D33" s="30"/>
    </row>
    <row r="34" spans="1:6" ht="18.75" customHeight="1" x14ac:dyDescent="0.3">
      <c r="A34" s="16" t="s">
        <v>110</v>
      </c>
      <c r="B34" s="17" t="s">
        <v>111</v>
      </c>
      <c r="C34" s="18">
        <v>240.98935828877003</v>
      </c>
      <c r="D34" s="30"/>
      <c r="E34" s="1"/>
      <c r="F34" s="1"/>
    </row>
    <row r="35" spans="1:6" ht="18.75" customHeight="1" x14ac:dyDescent="0.3">
      <c r="A35" s="16" t="s">
        <v>112</v>
      </c>
      <c r="B35" s="17" t="s">
        <v>113</v>
      </c>
      <c r="C35" s="18">
        <v>566.67834224598937</v>
      </c>
      <c r="D35" s="30"/>
      <c r="E35" s="1"/>
      <c r="F35" s="1"/>
    </row>
    <row r="36" spans="1:6" ht="18.75" customHeight="1" x14ac:dyDescent="0.3">
      <c r="A36" s="16" t="s">
        <v>114</v>
      </c>
      <c r="B36" s="17" t="s">
        <v>115</v>
      </c>
      <c r="C36" s="18">
        <v>299.26106951871657</v>
      </c>
      <c r="D36" s="30"/>
    </row>
    <row r="37" spans="1:6" ht="18.75" customHeight="1" x14ac:dyDescent="0.3">
      <c r="A37" s="16" t="s">
        <v>116</v>
      </c>
      <c r="B37" s="17" t="s">
        <v>117</v>
      </c>
      <c r="C37" s="18">
        <v>175.91623036649216</v>
      </c>
      <c r="D37" s="30"/>
    </row>
    <row r="38" spans="1:6" ht="18.75" customHeight="1" x14ac:dyDescent="0.3">
      <c r="D38" s="30"/>
    </row>
    <row r="39" spans="1:6" ht="18.75" customHeight="1" x14ac:dyDescent="0.3">
      <c r="D39" s="30"/>
    </row>
    <row r="40" spans="1:6" ht="18.75" customHeight="1" x14ac:dyDescent="0.3">
      <c r="A40" s="2" t="s">
        <v>118</v>
      </c>
      <c r="D40" s="30"/>
    </row>
    <row r="41" spans="1:6" ht="18.75" customHeight="1" x14ac:dyDescent="0.3">
      <c r="D41" s="30"/>
    </row>
    <row r="42" spans="1:6" ht="41.25" customHeight="1" x14ac:dyDescent="0.3">
      <c r="A42" s="3" t="s">
        <v>38</v>
      </c>
      <c r="B42" s="4" t="s">
        <v>39</v>
      </c>
      <c r="C42" s="5" t="s">
        <v>40</v>
      </c>
      <c r="D42" s="30"/>
    </row>
    <row r="43" spans="1:6" ht="18.75" customHeight="1" x14ac:dyDescent="0.3">
      <c r="A43" s="16" t="s">
        <v>119</v>
      </c>
      <c r="B43" s="17" t="s">
        <v>120</v>
      </c>
      <c r="C43" s="18">
        <v>162.82722513089007</v>
      </c>
      <c r="D43" s="30"/>
      <c r="E43" s="1"/>
      <c r="F43" s="1"/>
    </row>
    <row r="44" spans="1:6" ht="18.75" customHeight="1" x14ac:dyDescent="0.3">
      <c r="A44" s="16" t="s">
        <v>121</v>
      </c>
      <c r="B44" s="17" t="s">
        <v>122</v>
      </c>
      <c r="C44" s="18">
        <v>261.20418848167537</v>
      </c>
      <c r="D44" s="30"/>
      <c r="E44" s="1"/>
      <c r="F44" s="1"/>
    </row>
    <row r="45" spans="1:6" ht="18.75" customHeight="1" x14ac:dyDescent="0.3">
      <c r="A45" s="16" t="s">
        <v>123</v>
      </c>
      <c r="B45" s="17" t="s">
        <v>124</v>
      </c>
      <c r="C45" s="18">
        <v>261.20418848167537</v>
      </c>
      <c r="D45" s="30"/>
      <c r="E45" s="1"/>
      <c r="F45" s="1"/>
    </row>
    <row r="46" spans="1:6" ht="18.75" customHeight="1" x14ac:dyDescent="0.3">
      <c r="A46" s="16" t="s">
        <v>125</v>
      </c>
      <c r="B46" s="17" t="s">
        <v>126</v>
      </c>
      <c r="C46" s="18">
        <v>261.20418848167537</v>
      </c>
      <c r="D46" s="30"/>
      <c r="E46" s="1"/>
      <c r="F46" s="1"/>
    </row>
    <row r="47" spans="1:6" s="19" customFormat="1" ht="18.75" customHeight="1" x14ac:dyDescent="0.3">
      <c r="D47" s="30"/>
      <c r="E47" s="1"/>
      <c r="F47" s="1"/>
    </row>
    <row r="48" spans="1:6" ht="18.75" customHeight="1" x14ac:dyDescent="0.3">
      <c r="A48" s="16" t="s">
        <v>127</v>
      </c>
      <c r="B48" s="17" t="s">
        <v>128</v>
      </c>
      <c r="C48" s="18">
        <v>13.388481675392672</v>
      </c>
      <c r="D48" s="30"/>
      <c r="E48" s="1"/>
      <c r="F48" s="1"/>
    </row>
    <row r="49" spans="1:6" ht="18.75" customHeight="1" x14ac:dyDescent="0.3">
      <c r="A49" s="16" t="s">
        <v>129</v>
      </c>
      <c r="B49" s="17" t="s">
        <v>130</v>
      </c>
      <c r="C49" s="18">
        <v>108.09385026737968</v>
      </c>
      <c r="D49" s="30"/>
      <c r="E49" s="1"/>
      <c r="F49" s="1"/>
    </row>
    <row r="50" spans="1:6" ht="18.75" customHeight="1" x14ac:dyDescent="0.3">
      <c r="A50" s="16" t="s">
        <v>131</v>
      </c>
      <c r="B50" s="17" t="s">
        <v>132</v>
      </c>
      <c r="C50" s="18">
        <v>29.50139037433155</v>
      </c>
      <c r="D50" s="30"/>
      <c r="E50" s="1"/>
      <c r="F50" s="1"/>
    </row>
    <row r="51" spans="1:6" ht="18.75" customHeight="1" x14ac:dyDescent="0.3">
      <c r="D51" s="30"/>
      <c r="E51" s="1"/>
      <c r="F51" s="1"/>
    </row>
    <row r="52" spans="1:6" ht="18.75" customHeight="1" x14ac:dyDescent="0.3">
      <c r="A52" s="9"/>
      <c r="D52" s="30"/>
      <c r="E52" s="1"/>
      <c r="F52" s="1"/>
    </row>
    <row r="53" spans="1:6" ht="18.75" customHeight="1" x14ac:dyDescent="0.3">
      <c r="A53" s="1" t="s">
        <v>133</v>
      </c>
      <c r="D53" s="30"/>
      <c r="E53" s="1"/>
      <c r="F53" s="1"/>
    </row>
    <row r="54" spans="1:6" ht="18.75" customHeight="1" x14ac:dyDescent="0.3">
      <c r="D54" s="30"/>
      <c r="E54" s="1"/>
      <c r="F54" s="1"/>
    </row>
    <row r="55" spans="1:6" ht="18.75" customHeight="1" x14ac:dyDescent="0.3">
      <c r="D55" s="30"/>
      <c r="E55" s="12"/>
      <c r="F55" s="1"/>
    </row>
    <row r="56" spans="1:6" ht="18.75" customHeight="1" x14ac:dyDescent="0.3">
      <c r="D56" s="30"/>
      <c r="F56" s="1"/>
    </row>
    <row r="57" spans="1:6" ht="18.75" customHeight="1" x14ac:dyDescent="0.3">
      <c r="D57" s="30"/>
      <c r="F57" s="1"/>
    </row>
    <row r="58" spans="1:6" ht="18.75" customHeight="1" x14ac:dyDescent="0.3">
      <c r="D58" s="30"/>
      <c r="E58" s="1"/>
      <c r="F58" s="1"/>
    </row>
    <row r="59" spans="1:6" ht="18.75" customHeight="1" x14ac:dyDescent="0.3">
      <c r="D59" s="30"/>
      <c r="E59" s="1"/>
      <c r="F59" s="1"/>
    </row>
    <row r="60" spans="1:6" ht="18.75" customHeight="1" x14ac:dyDescent="0.3">
      <c r="D60" s="30"/>
      <c r="E60" s="1"/>
      <c r="F60" s="1"/>
    </row>
    <row r="61" spans="1:6" ht="18.75" customHeight="1" x14ac:dyDescent="0.3">
      <c r="D61" s="30"/>
      <c r="E61" s="1"/>
      <c r="F61" s="1"/>
    </row>
    <row r="62" spans="1:6" ht="18.75" customHeight="1" x14ac:dyDescent="0.3">
      <c r="D62" s="30"/>
      <c r="E62" s="1"/>
      <c r="F62" s="1"/>
    </row>
    <row r="63" spans="1:6" ht="18.75" customHeight="1" x14ac:dyDescent="0.3">
      <c r="D63" s="30"/>
      <c r="E63" s="1"/>
      <c r="F63" s="1"/>
    </row>
    <row r="64" spans="1:6" ht="18.75" customHeight="1" x14ac:dyDescent="0.3">
      <c r="D64" s="30"/>
      <c r="E64" s="1"/>
      <c r="F64" s="1"/>
    </row>
    <row r="65" spans="4:6" x14ac:dyDescent="0.3">
      <c r="D65" s="30"/>
      <c r="E65" s="1"/>
      <c r="F65" s="1"/>
    </row>
    <row r="66" spans="4:6" x14ac:dyDescent="0.3">
      <c r="D66" s="30"/>
      <c r="E66" s="1"/>
      <c r="F66" s="1"/>
    </row>
    <row r="67" spans="4:6" x14ac:dyDescent="0.3">
      <c r="D67" s="30"/>
      <c r="E67" s="1"/>
      <c r="F67" s="1"/>
    </row>
    <row r="68" spans="4:6" x14ac:dyDescent="0.3">
      <c r="D68" s="30"/>
    </row>
    <row r="69" spans="4:6" x14ac:dyDescent="0.3">
      <c r="D69" s="30"/>
    </row>
    <row r="70" spans="4:6" x14ac:dyDescent="0.3">
      <c r="D70" s="30"/>
    </row>
    <row r="71" spans="4:6" x14ac:dyDescent="0.3">
      <c r="D71" s="30"/>
    </row>
    <row r="72" spans="4:6" x14ac:dyDescent="0.3">
      <c r="D72" s="30"/>
    </row>
    <row r="73" spans="4:6" x14ac:dyDescent="0.3">
      <c r="D73" s="30"/>
    </row>
    <row r="74" spans="4:6" x14ac:dyDescent="0.3">
      <c r="D74" s="30"/>
    </row>
    <row r="75" spans="4:6" x14ac:dyDescent="0.3">
      <c r="D75" s="30"/>
    </row>
    <row r="76" spans="4:6" x14ac:dyDescent="0.3">
      <c r="D76" s="30"/>
    </row>
    <row r="77" spans="4:6" x14ac:dyDescent="0.3">
      <c r="D77" s="30"/>
    </row>
    <row r="78" spans="4:6" x14ac:dyDescent="0.3">
      <c r="D78" s="30"/>
    </row>
    <row r="79" spans="4:6" x14ac:dyDescent="0.3">
      <c r="D79" s="30"/>
    </row>
    <row r="80" spans="4:6" x14ac:dyDescent="0.3">
      <c r="D80" s="30"/>
    </row>
    <row r="81" spans="4:4" x14ac:dyDescent="0.3">
      <c r="D81" s="30"/>
    </row>
    <row r="82" spans="4:4" x14ac:dyDescent="0.3">
      <c r="D82" s="30"/>
    </row>
    <row r="83" spans="4:4" x14ac:dyDescent="0.3">
      <c r="D83" s="30"/>
    </row>
    <row r="84" spans="4:4" x14ac:dyDescent="0.3">
      <c r="D84" s="30"/>
    </row>
    <row r="85" spans="4:4" x14ac:dyDescent="0.3">
      <c r="D85" s="30"/>
    </row>
    <row r="86" spans="4:4" x14ac:dyDescent="0.3">
      <c r="D86" s="30"/>
    </row>
    <row r="87" spans="4:4" x14ac:dyDescent="0.3">
      <c r="D87" s="30"/>
    </row>
    <row r="88" spans="4:4" x14ac:dyDescent="0.3">
      <c r="D88" s="30"/>
    </row>
    <row r="89" spans="4:4" x14ac:dyDescent="0.3">
      <c r="D89" s="30"/>
    </row>
    <row r="90" spans="4:4" x14ac:dyDescent="0.3">
      <c r="D90" s="30"/>
    </row>
    <row r="91" spans="4:4" x14ac:dyDescent="0.3">
      <c r="D91" s="30"/>
    </row>
    <row r="92" spans="4:4" x14ac:dyDescent="0.3">
      <c r="D92" s="30"/>
    </row>
    <row r="93" spans="4:4" x14ac:dyDescent="0.3">
      <c r="D93" s="30"/>
    </row>
    <row r="94" spans="4:4" x14ac:dyDescent="0.3">
      <c r="D94" s="30"/>
    </row>
    <row r="95" spans="4:4" x14ac:dyDescent="0.3">
      <c r="D95" s="30"/>
    </row>
    <row r="96" spans="4:4" x14ac:dyDescent="0.3">
      <c r="D96" s="30"/>
    </row>
    <row r="97" spans="4:4" x14ac:dyDescent="0.3">
      <c r="D97" s="30"/>
    </row>
    <row r="98" spans="4:4" x14ac:dyDescent="0.3">
      <c r="D98" s="30"/>
    </row>
    <row r="99" spans="4:4" x14ac:dyDescent="0.3">
      <c r="D99" s="30"/>
    </row>
    <row r="100" spans="4:4" x14ac:dyDescent="0.3">
      <c r="D100" s="30"/>
    </row>
    <row r="101" spans="4:4" x14ac:dyDescent="0.3">
      <c r="D101" s="30"/>
    </row>
    <row r="102" spans="4:4" x14ac:dyDescent="0.3">
      <c r="D102" s="30"/>
    </row>
    <row r="103" spans="4:4" x14ac:dyDescent="0.3">
      <c r="D103" s="30"/>
    </row>
    <row r="104" spans="4:4" x14ac:dyDescent="0.3">
      <c r="D104" s="30"/>
    </row>
    <row r="105" spans="4:4" x14ac:dyDescent="0.3">
      <c r="D105" s="30"/>
    </row>
    <row r="106" spans="4:4" x14ac:dyDescent="0.3">
      <c r="D106" s="30"/>
    </row>
    <row r="107" spans="4:4" x14ac:dyDescent="0.3">
      <c r="D107" s="30"/>
    </row>
    <row r="108" spans="4:4" x14ac:dyDescent="0.3">
      <c r="D108" s="30"/>
    </row>
    <row r="109" spans="4:4" x14ac:dyDescent="0.3">
      <c r="D109" s="30"/>
    </row>
    <row r="110" spans="4:4" x14ac:dyDescent="0.3">
      <c r="D110" s="30"/>
    </row>
    <row r="111" spans="4:4" x14ac:dyDescent="0.3">
      <c r="D111" s="30"/>
    </row>
    <row r="112" spans="4:4" x14ac:dyDescent="0.3">
      <c r="D112" s="30"/>
    </row>
    <row r="113" spans="4:4" x14ac:dyDescent="0.3">
      <c r="D113" s="30"/>
    </row>
    <row r="114" spans="4:4" x14ac:dyDescent="0.3">
      <c r="D114" s="30"/>
    </row>
    <row r="115" spans="4:4" x14ac:dyDescent="0.3">
      <c r="D115" s="30"/>
    </row>
    <row r="116" spans="4:4" x14ac:dyDescent="0.3">
      <c r="D116" s="30"/>
    </row>
    <row r="117" spans="4:4" x14ac:dyDescent="0.3">
      <c r="D117" s="30"/>
    </row>
    <row r="118" spans="4:4" x14ac:dyDescent="0.3">
      <c r="D118" s="30"/>
    </row>
    <row r="119" spans="4:4" x14ac:dyDescent="0.3">
      <c r="D119" s="30"/>
    </row>
    <row r="120" spans="4:4" x14ac:dyDescent="0.3">
      <c r="D120" s="30"/>
    </row>
    <row r="121" spans="4:4" x14ac:dyDescent="0.3">
      <c r="D121" s="30"/>
    </row>
    <row r="122" spans="4:4" x14ac:dyDescent="0.3">
      <c r="D122" s="30"/>
    </row>
    <row r="123" spans="4:4" x14ac:dyDescent="0.3">
      <c r="D123" s="30"/>
    </row>
    <row r="124" spans="4:4" x14ac:dyDescent="0.3">
      <c r="D124" s="30"/>
    </row>
    <row r="125" spans="4:4" x14ac:dyDescent="0.3">
      <c r="D125" s="30"/>
    </row>
    <row r="126" spans="4:4" x14ac:dyDescent="0.3">
      <c r="D126" s="30"/>
    </row>
  </sheetData>
  <mergeCells count="3">
    <mergeCell ref="A1:C1"/>
    <mergeCell ref="A5:C5"/>
    <mergeCell ref="E1:F1"/>
  </mergeCells>
  <hyperlinks>
    <hyperlink ref="E1:F1" location="'Tarif Top Partners OP'!A1" display="&lt; Retour Sommaire" xr:uid="{4F4B7D9C-816A-42A7-A1FB-5388DCB9FBB5}"/>
  </hyperlinks>
  <pageMargins left="0.7" right="0.7" top="0.75" bottom="0.75" header="0.3" footer="0.3"/>
  <customProperties>
    <customPr name="_pios_id" r:id="rId1"/>
  </customPropertie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33C69-DD1E-4726-A187-3A695A781C2F}">
  <sheetPr>
    <tabColor theme="4" tint="0.39997558519241921"/>
  </sheetPr>
  <dimension ref="A1:Q130"/>
  <sheetViews>
    <sheetView showGridLines="0" zoomScale="85" zoomScaleNormal="85" workbookViewId="0">
      <selection sqref="A1:K1"/>
    </sheetView>
  </sheetViews>
  <sheetFormatPr baseColWidth="10" defaultColWidth="11.44140625" defaultRowHeight="15.6" x14ac:dyDescent="0.3"/>
  <cols>
    <col min="1" max="1" width="24.6640625" style="1" customWidth="1"/>
    <col min="2" max="2" width="88.5546875" style="1" bestFit="1" customWidth="1"/>
    <col min="3" max="9" width="21.88671875" style="1" customWidth="1"/>
    <col min="10" max="11" width="23" style="1" customWidth="1"/>
    <col min="12" max="12" width="4.88671875" style="1" customWidth="1"/>
    <col min="13" max="14" width="19.33203125" style="19" customWidth="1"/>
    <col min="15" max="15" width="4.88671875" style="1" customWidth="1"/>
    <col min="16" max="17" width="19.33203125" style="19" customWidth="1"/>
    <col min="18" max="16384" width="11.44140625" style="1"/>
  </cols>
  <sheetData>
    <row r="1" spans="1:17" ht="67.5" customHeight="1" x14ac:dyDescent="0.3">
      <c r="A1" s="76" t="s">
        <v>33</v>
      </c>
      <c r="B1" s="77"/>
      <c r="C1" s="77"/>
      <c r="D1" s="77"/>
      <c r="E1" s="77"/>
      <c r="F1" s="77"/>
      <c r="G1" s="77"/>
      <c r="H1" s="77"/>
      <c r="I1" s="77"/>
      <c r="J1" s="77"/>
      <c r="K1" s="78"/>
      <c r="L1" s="19"/>
      <c r="M1" s="71" t="s">
        <v>134</v>
      </c>
      <c r="N1" s="72"/>
      <c r="O1" s="19"/>
      <c r="P1" s="71" t="s">
        <v>35</v>
      </c>
      <c r="Q1" s="72"/>
    </row>
    <row r="2" spans="1:17" ht="18.75" customHeight="1" x14ac:dyDescent="0.3"/>
    <row r="3" spans="1:17" ht="18.75" customHeight="1" x14ac:dyDescent="0.3"/>
    <row r="4" spans="1:17" ht="18.75" customHeight="1" x14ac:dyDescent="0.3"/>
    <row r="5" spans="1:17" ht="25.8" x14ac:dyDescent="0.3">
      <c r="A5" s="83" t="s">
        <v>135</v>
      </c>
      <c r="B5" s="84"/>
      <c r="C5" s="84"/>
      <c r="D5" s="84"/>
      <c r="E5" s="84"/>
      <c r="F5" s="84"/>
      <c r="G5" s="84"/>
      <c r="H5" s="84"/>
      <c r="I5" s="84"/>
      <c r="J5" s="84"/>
      <c r="K5" s="85"/>
      <c r="L5" s="19"/>
      <c r="O5" s="19"/>
    </row>
    <row r="6" spans="1:17" ht="18.75" customHeight="1" x14ac:dyDescent="0.3"/>
    <row r="7" spans="1:17" ht="18.75" customHeight="1" x14ac:dyDescent="0.3">
      <c r="A7" s="2" t="s">
        <v>136</v>
      </c>
    </row>
    <row r="8" spans="1:17" ht="18.75" customHeight="1" x14ac:dyDescent="0.3"/>
    <row r="9" spans="1:17" ht="41.25" customHeight="1" x14ac:dyDescent="0.3">
      <c r="A9" s="3" t="s">
        <v>38</v>
      </c>
      <c r="B9" s="4" t="s">
        <v>39</v>
      </c>
      <c r="C9" s="5" t="s">
        <v>40</v>
      </c>
      <c r="D9" s="19"/>
      <c r="E9" s="19"/>
      <c r="L9" s="30"/>
      <c r="O9" s="30"/>
    </row>
    <row r="10" spans="1:17" ht="18.75" customHeight="1" x14ac:dyDescent="0.3">
      <c r="A10" s="16" t="s">
        <v>137</v>
      </c>
      <c r="B10" s="17" t="s">
        <v>138</v>
      </c>
      <c r="C10" s="18">
        <v>4764.9121925133686</v>
      </c>
      <c r="D10" s="19"/>
      <c r="E10" s="19"/>
    </row>
    <row r="11" spans="1:17" ht="18.75" customHeight="1" x14ac:dyDescent="0.3">
      <c r="A11" s="16">
        <v>7113367</v>
      </c>
      <c r="B11" s="17" t="s">
        <v>139</v>
      </c>
      <c r="C11" s="18">
        <v>156.25</v>
      </c>
      <c r="D11" s="19"/>
      <c r="E11" s="19"/>
    </row>
    <row r="12" spans="1:17" ht="18.75" customHeight="1" x14ac:dyDescent="0.3">
      <c r="A12" s="73" t="s">
        <v>43</v>
      </c>
      <c r="B12" s="74"/>
      <c r="C12" s="24">
        <v>-150</v>
      </c>
      <c r="D12" s="19"/>
      <c r="E12" s="19"/>
    </row>
    <row r="13" spans="1:17" ht="18.75" customHeight="1" x14ac:dyDescent="0.3">
      <c r="A13" s="75" t="s">
        <v>44</v>
      </c>
      <c r="B13" s="75"/>
      <c r="C13" s="25">
        <f>SUM(C10:C12)</f>
        <v>4771.1621925133686</v>
      </c>
      <c r="D13" s="19"/>
      <c r="E13" s="19"/>
    </row>
    <row r="14" spans="1:17" ht="18.75" customHeight="1" x14ac:dyDescent="0.3">
      <c r="A14" s="14"/>
      <c r="B14" s="14"/>
      <c r="C14" s="15"/>
      <c r="D14" s="19"/>
      <c r="E14" s="19"/>
    </row>
    <row r="15" spans="1:17" ht="18.75" customHeight="1" x14ac:dyDescent="0.3">
      <c r="A15" s="2" t="s">
        <v>140</v>
      </c>
      <c r="D15" s="19"/>
      <c r="E15" s="19"/>
    </row>
    <row r="16" spans="1:17" ht="18.75" customHeight="1" x14ac:dyDescent="0.3">
      <c r="D16" s="19"/>
      <c r="E16" s="19"/>
    </row>
    <row r="17" spans="1:15" ht="41.25" customHeight="1" x14ac:dyDescent="0.3">
      <c r="A17" s="3" t="s">
        <v>38</v>
      </c>
      <c r="B17" s="4" t="s">
        <v>39</v>
      </c>
      <c r="C17" s="5" t="s">
        <v>40</v>
      </c>
      <c r="D17" s="19"/>
      <c r="E17" s="19"/>
    </row>
    <row r="18" spans="1:15" ht="18.75" customHeight="1" x14ac:dyDescent="0.3">
      <c r="A18" s="16" t="s">
        <v>137</v>
      </c>
      <c r="B18" s="17" t="s">
        <v>138</v>
      </c>
      <c r="C18" s="18">
        <v>4764.9121925133686</v>
      </c>
      <c r="D18" s="19"/>
      <c r="E18" s="19"/>
    </row>
    <row r="19" spans="1:15" ht="18.75" customHeight="1" x14ac:dyDescent="0.3">
      <c r="A19" s="16">
        <v>7113367</v>
      </c>
      <c r="B19" s="17" t="s">
        <v>139</v>
      </c>
      <c r="C19" s="18">
        <v>156.25</v>
      </c>
      <c r="D19" s="19"/>
      <c r="E19" s="19"/>
    </row>
    <row r="20" spans="1:15" ht="18.75" customHeight="1" x14ac:dyDescent="0.3">
      <c r="A20" s="73" t="s">
        <v>43</v>
      </c>
      <c r="B20" s="74"/>
      <c r="C20" s="24">
        <v>-300</v>
      </c>
      <c r="D20" s="19"/>
      <c r="E20" s="19"/>
    </row>
    <row r="21" spans="1:15" ht="18.75" customHeight="1" x14ac:dyDescent="0.3">
      <c r="A21" s="75" t="s">
        <v>44</v>
      </c>
      <c r="B21" s="75"/>
      <c r="C21" s="25">
        <f>SUM(C18:C20)</f>
        <v>4621.1621925133686</v>
      </c>
      <c r="D21" s="19"/>
      <c r="E21" s="19"/>
    </row>
    <row r="22" spans="1:15" ht="18.75" customHeight="1" x14ac:dyDescent="0.3">
      <c r="A22" s="14"/>
      <c r="B22" s="14"/>
      <c r="C22" s="15"/>
      <c r="D22" s="19"/>
      <c r="E22" s="19"/>
    </row>
    <row r="23" spans="1:15" ht="18.75" customHeight="1" x14ac:dyDescent="0.3">
      <c r="A23" s="14"/>
      <c r="B23" s="14"/>
      <c r="C23" s="15"/>
      <c r="D23" s="19"/>
      <c r="E23" s="19"/>
    </row>
    <row r="24" spans="1:15" ht="18.75" customHeight="1" x14ac:dyDescent="0.3">
      <c r="A24" s="6"/>
      <c r="B24" s="7"/>
      <c r="C24" s="7"/>
      <c r="D24" s="19"/>
      <c r="E24" s="19"/>
    </row>
    <row r="25" spans="1:15" ht="18.75" customHeight="1" x14ac:dyDescent="0.3">
      <c r="A25" s="2" t="s">
        <v>37</v>
      </c>
      <c r="D25" s="19"/>
      <c r="E25" s="19"/>
    </row>
    <row r="26" spans="1:15" ht="18.75" customHeight="1" x14ac:dyDescent="0.3">
      <c r="D26" s="19"/>
      <c r="E26" s="19"/>
    </row>
    <row r="27" spans="1:15" ht="41.25" customHeight="1" x14ac:dyDescent="0.3">
      <c r="A27" s="3" t="s">
        <v>38</v>
      </c>
      <c r="B27" s="4" t="s">
        <v>39</v>
      </c>
      <c r="C27" s="5" t="s">
        <v>40</v>
      </c>
      <c r="D27" s="19"/>
      <c r="E27" s="19"/>
    </row>
    <row r="28" spans="1:15" ht="18.75" customHeight="1" x14ac:dyDescent="0.3">
      <c r="A28" s="16" t="s">
        <v>137</v>
      </c>
      <c r="B28" s="17" t="s">
        <v>138</v>
      </c>
      <c r="C28" s="18">
        <v>4764.9121925133686</v>
      </c>
      <c r="D28" s="19"/>
      <c r="E28" s="19"/>
    </row>
    <row r="29" spans="1:15" ht="18.75" customHeight="1" x14ac:dyDescent="0.3">
      <c r="A29" s="16" t="s">
        <v>141</v>
      </c>
      <c r="B29" s="17" t="s">
        <v>142</v>
      </c>
      <c r="C29" s="18">
        <v>324.40090909090907</v>
      </c>
      <c r="D29" s="19"/>
      <c r="E29" s="19"/>
      <c r="L29" s="30"/>
      <c r="O29" s="30"/>
    </row>
    <row r="30" spans="1:15" ht="18.75" customHeight="1" x14ac:dyDescent="0.3">
      <c r="A30" s="73" t="s">
        <v>43</v>
      </c>
      <c r="B30" s="74"/>
      <c r="C30" s="24">
        <v>-150</v>
      </c>
      <c r="D30" s="19"/>
      <c r="E30" s="19"/>
      <c r="L30" s="30"/>
      <c r="O30" s="30"/>
    </row>
    <row r="31" spans="1:15" ht="18.75" customHeight="1" x14ac:dyDescent="0.3">
      <c r="A31" s="75" t="s">
        <v>44</v>
      </c>
      <c r="B31" s="75"/>
      <c r="C31" s="25">
        <f>SUM(C28:C30)</f>
        <v>4939.313101604278</v>
      </c>
      <c r="D31" s="19"/>
      <c r="E31" s="19"/>
      <c r="L31" s="30"/>
      <c r="O31" s="30"/>
    </row>
    <row r="32" spans="1:15" ht="18.75" customHeight="1" x14ac:dyDescent="0.3">
      <c r="A32" s="14"/>
      <c r="B32" s="14"/>
      <c r="C32" s="15"/>
      <c r="D32" s="19"/>
      <c r="E32" s="19"/>
      <c r="L32" s="30"/>
      <c r="O32" s="30"/>
    </row>
    <row r="33" spans="1:17" ht="18.75" customHeight="1" x14ac:dyDescent="0.3">
      <c r="A33" s="2" t="s">
        <v>143</v>
      </c>
      <c r="D33" s="19"/>
      <c r="E33" s="19"/>
      <c r="L33" s="30"/>
      <c r="O33" s="30"/>
    </row>
    <row r="34" spans="1:17" ht="18.75" customHeight="1" x14ac:dyDescent="0.3">
      <c r="D34" s="19"/>
      <c r="E34" s="19"/>
      <c r="L34" s="30"/>
      <c r="O34" s="30"/>
    </row>
    <row r="35" spans="1:17" ht="41.25" customHeight="1" x14ac:dyDescent="0.3">
      <c r="A35" s="3" t="s">
        <v>38</v>
      </c>
      <c r="B35" s="4" t="s">
        <v>39</v>
      </c>
      <c r="C35" s="5" t="s">
        <v>40</v>
      </c>
      <c r="D35" s="19"/>
      <c r="E35" s="19"/>
      <c r="L35" s="30"/>
      <c r="M35" s="1"/>
      <c r="N35" s="1"/>
      <c r="O35" s="30"/>
      <c r="P35" s="1"/>
      <c r="Q35" s="1"/>
    </row>
    <row r="36" spans="1:17" ht="18.75" customHeight="1" x14ac:dyDescent="0.3">
      <c r="A36" s="16" t="s">
        <v>137</v>
      </c>
      <c r="B36" s="17" t="s">
        <v>138</v>
      </c>
      <c r="C36" s="18">
        <v>4764.9121925133686</v>
      </c>
      <c r="D36" s="19"/>
      <c r="E36" s="19"/>
      <c r="L36" s="30"/>
      <c r="M36" s="1"/>
      <c r="N36" s="1"/>
      <c r="O36" s="30"/>
      <c r="P36" s="1"/>
      <c r="Q36" s="1"/>
    </row>
    <row r="37" spans="1:17" ht="18.75" customHeight="1" x14ac:dyDescent="0.3">
      <c r="A37" s="16" t="s">
        <v>141</v>
      </c>
      <c r="B37" s="17" t="s">
        <v>142</v>
      </c>
      <c r="C37" s="18">
        <v>324.40090909090907</v>
      </c>
      <c r="D37" s="19"/>
      <c r="E37" s="19"/>
      <c r="L37" s="30"/>
      <c r="O37" s="30"/>
    </row>
    <row r="38" spans="1:17" ht="18.75" customHeight="1" x14ac:dyDescent="0.3">
      <c r="A38" s="73" t="s">
        <v>43</v>
      </c>
      <c r="B38" s="74"/>
      <c r="C38" s="24">
        <v>-300</v>
      </c>
      <c r="D38" s="19"/>
      <c r="E38" s="19"/>
      <c r="L38" s="30"/>
      <c r="O38" s="30"/>
    </row>
    <row r="39" spans="1:17" ht="18.75" customHeight="1" x14ac:dyDescent="0.3">
      <c r="A39" s="75" t="s">
        <v>44</v>
      </c>
      <c r="B39" s="75"/>
      <c r="C39" s="25">
        <f>SUM(C36:C38)</f>
        <v>4789.313101604278</v>
      </c>
      <c r="D39" s="19"/>
      <c r="E39" s="19"/>
      <c r="L39" s="30"/>
      <c r="O39" s="30"/>
    </row>
    <row r="40" spans="1:17" ht="18.75" customHeight="1" x14ac:dyDescent="0.3">
      <c r="A40" s="14"/>
      <c r="B40" s="14"/>
      <c r="C40" s="15"/>
      <c r="D40" s="15"/>
      <c r="E40" s="15"/>
      <c r="L40" s="30"/>
      <c r="O40" s="30"/>
    </row>
    <row r="41" spans="1:17" ht="18.75" customHeight="1" x14ac:dyDescent="0.3">
      <c r="A41" s="14"/>
      <c r="B41" s="14"/>
      <c r="C41" s="15"/>
      <c r="D41" s="15"/>
      <c r="E41" s="15"/>
      <c r="L41" s="30"/>
      <c r="O41" s="30"/>
    </row>
    <row r="42" spans="1:17" ht="18.75" customHeight="1" x14ac:dyDescent="0.3">
      <c r="A42" s="14"/>
      <c r="B42" s="14"/>
      <c r="C42" s="15"/>
      <c r="D42" s="15"/>
      <c r="E42" s="15"/>
      <c r="L42" s="30"/>
      <c r="O42" s="30"/>
    </row>
    <row r="43" spans="1:17" ht="18.75" customHeight="1" x14ac:dyDescent="0.3">
      <c r="A43" s="2" t="s">
        <v>144</v>
      </c>
      <c r="L43" s="30"/>
      <c r="O43" s="30"/>
    </row>
    <row r="44" spans="1:17" ht="18.75" customHeight="1" x14ac:dyDescent="0.3">
      <c r="A44" s="14"/>
      <c r="B44" s="14"/>
      <c r="C44" s="15"/>
      <c r="D44" s="15"/>
      <c r="E44" s="15"/>
      <c r="L44" s="30"/>
      <c r="O44" s="30"/>
    </row>
    <row r="45" spans="1:17" ht="41.25" customHeight="1" x14ac:dyDescent="0.3">
      <c r="A45" s="3" t="s">
        <v>38</v>
      </c>
      <c r="B45" s="4" t="s">
        <v>39</v>
      </c>
      <c r="C45" s="5" t="s">
        <v>40</v>
      </c>
      <c r="D45" s="8" t="s">
        <v>145</v>
      </c>
      <c r="E45" s="5" t="s">
        <v>146</v>
      </c>
      <c r="G45" s="5" t="s">
        <v>46</v>
      </c>
      <c r="H45" s="5" t="s">
        <v>47</v>
      </c>
      <c r="J45" s="8" t="s">
        <v>147</v>
      </c>
      <c r="K45" s="8" t="s">
        <v>148</v>
      </c>
      <c r="L45" s="30"/>
      <c r="O45" s="30"/>
    </row>
    <row r="46" spans="1:17" ht="18.75" customHeight="1" x14ac:dyDescent="0.3">
      <c r="A46" s="16" t="s">
        <v>149</v>
      </c>
      <c r="B46" s="17" t="s">
        <v>150</v>
      </c>
      <c r="C46" s="18">
        <v>146.71204188481676</v>
      </c>
      <c r="D46" s="24">
        <v>-85</v>
      </c>
      <c r="E46" s="18">
        <f>C46+D46</f>
        <v>61.712041884816756</v>
      </c>
      <c r="G46" s="26">
        <f>C46/50000</f>
        <v>2.9342408376963353E-3</v>
      </c>
      <c r="H46" s="27"/>
      <c r="J46" s="28">
        <f>E46/50000</f>
        <v>1.2342408376963352E-3</v>
      </c>
      <c r="K46" s="29"/>
      <c r="L46" s="30"/>
      <c r="M46" s="1"/>
      <c r="N46" s="1"/>
      <c r="O46" s="30"/>
      <c r="P46" s="1"/>
      <c r="Q46" s="1"/>
    </row>
    <row r="47" spans="1:17" ht="18.75" customHeight="1" x14ac:dyDescent="0.3">
      <c r="A47" s="16" t="s">
        <v>151</v>
      </c>
      <c r="B47" s="17" t="s">
        <v>152</v>
      </c>
      <c r="C47" s="18">
        <v>146.71204188481676</v>
      </c>
      <c r="D47" s="24">
        <v>-35</v>
      </c>
      <c r="E47" s="18">
        <f>C47+D47</f>
        <v>111.71204188481676</v>
      </c>
      <c r="G47" s="27"/>
      <c r="H47" s="27"/>
      <c r="J47" s="29"/>
      <c r="K47" s="29"/>
      <c r="L47" s="30"/>
      <c r="M47" s="1"/>
      <c r="N47" s="1"/>
      <c r="O47" s="30"/>
      <c r="P47" s="1"/>
      <c r="Q47" s="1"/>
    </row>
    <row r="48" spans="1:17" ht="18.75" customHeight="1" x14ac:dyDescent="0.3">
      <c r="A48" s="16" t="s">
        <v>153</v>
      </c>
      <c r="B48" s="17" t="s">
        <v>154</v>
      </c>
      <c r="C48" s="18">
        <v>146.71204188481676</v>
      </c>
      <c r="D48" s="24">
        <v>-35</v>
      </c>
      <c r="E48" s="18">
        <f>C48+D48</f>
        <v>111.71204188481676</v>
      </c>
      <c r="G48" s="27"/>
      <c r="H48" s="27"/>
      <c r="J48" s="29"/>
      <c r="K48" s="29"/>
      <c r="L48" s="30"/>
      <c r="M48" s="1"/>
      <c r="N48" s="1"/>
      <c r="O48" s="30"/>
      <c r="P48" s="1"/>
      <c r="Q48" s="1"/>
    </row>
    <row r="49" spans="1:17" ht="18.75" customHeight="1" x14ac:dyDescent="0.3">
      <c r="A49" s="16" t="s">
        <v>155</v>
      </c>
      <c r="B49" s="17" t="s">
        <v>156</v>
      </c>
      <c r="C49" s="18">
        <v>146.71204188481676</v>
      </c>
      <c r="D49" s="24">
        <v>-35</v>
      </c>
      <c r="E49" s="18">
        <f>C49+D49</f>
        <v>111.71204188481676</v>
      </c>
      <c r="G49" s="27"/>
      <c r="H49" s="27">
        <f>((C47/30000)*3)+G46</f>
        <v>1.7605445026178008E-2</v>
      </c>
      <c r="J49" s="29"/>
      <c r="K49" s="29">
        <f>((E47/30000)*3)+J46</f>
        <v>1.240544502617801E-2</v>
      </c>
      <c r="L49" s="30"/>
      <c r="M49" s="1"/>
      <c r="N49" s="1"/>
      <c r="O49" s="30"/>
      <c r="P49" s="1"/>
      <c r="Q49" s="1"/>
    </row>
    <row r="50" spans="1:17" ht="18.75" customHeight="1" x14ac:dyDescent="0.3">
      <c r="A50" s="75" t="s">
        <v>44</v>
      </c>
      <c r="B50" s="75"/>
      <c r="C50" s="25">
        <f>SUM(C45:C49)</f>
        <v>586.84816753926702</v>
      </c>
      <c r="D50" s="24">
        <v>-190</v>
      </c>
      <c r="E50" s="25">
        <f>SUM(E45:E49)</f>
        <v>396.84816753926702</v>
      </c>
      <c r="L50" s="30"/>
      <c r="M50" s="1"/>
      <c r="N50" s="1"/>
      <c r="O50" s="30"/>
      <c r="P50" s="1"/>
      <c r="Q50" s="1"/>
    </row>
    <row r="51" spans="1:17" ht="18.75" customHeight="1" x14ac:dyDescent="0.3">
      <c r="A51" s="9"/>
      <c r="B51" s="10"/>
      <c r="C51" s="11"/>
      <c r="D51" s="12"/>
      <c r="L51" s="30"/>
      <c r="M51" s="1"/>
      <c r="N51" s="1"/>
      <c r="O51" s="30"/>
      <c r="P51" s="1"/>
      <c r="Q51" s="1"/>
    </row>
    <row r="52" spans="1:17" ht="18.75" customHeight="1" x14ac:dyDescent="0.3">
      <c r="A52" s="13"/>
      <c r="B52" s="10"/>
      <c r="C52" s="11"/>
      <c r="D52" s="12"/>
      <c r="L52" s="30"/>
      <c r="M52" s="1"/>
      <c r="N52" s="1"/>
      <c r="O52" s="30"/>
      <c r="P52" s="1"/>
      <c r="Q52" s="1"/>
    </row>
    <row r="53" spans="1:17" ht="18.75" customHeight="1" x14ac:dyDescent="0.3">
      <c r="A53" s="9"/>
      <c r="B53" s="10"/>
      <c r="C53" s="11"/>
      <c r="D53" s="12"/>
      <c r="L53" s="30"/>
      <c r="M53" s="1"/>
      <c r="N53" s="1"/>
      <c r="O53" s="30"/>
      <c r="P53" s="1"/>
      <c r="Q53" s="1"/>
    </row>
    <row r="54" spans="1:17" ht="18.75" customHeight="1" x14ac:dyDescent="0.3">
      <c r="A54" s="19"/>
      <c r="B54" s="14"/>
      <c r="C54" s="15"/>
      <c r="D54" s="12"/>
      <c r="H54" s="30"/>
      <c r="I54" s="30"/>
      <c r="J54" s="31"/>
      <c r="K54" s="32"/>
      <c r="L54" s="30"/>
      <c r="M54" s="1"/>
      <c r="N54" s="1"/>
      <c r="O54" s="30"/>
      <c r="P54" s="1"/>
      <c r="Q54" s="1"/>
    </row>
    <row r="55" spans="1:17" ht="18.75" customHeight="1" x14ac:dyDescent="0.3">
      <c r="A55" s="19"/>
      <c r="B55" s="14"/>
      <c r="C55" s="15"/>
      <c r="D55" s="12"/>
      <c r="H55" s="30"/>
      <c r="I55" s="30"/>
      <c r="J55" s="32"/>
      <c r="K55" s="32"/>
      <c r="L55" s="30"/>
      <c r="M55" s="1"/>
      <c r="N55" s="1"/>
      <c r="O55" s="30"/>
      <c r="P55" s="1"/>
      <c r="Q55" s="1"/>
    </row>
    <row r="56" spans="1:17" ht="18.75" customHeight="1" x14ac:dyDescent="0.3">
      <c r="A56" s="19"/>
      <c r="B56" s="19"/>
      <c r="C56" s="19"/>
      <c r="D56" s="19"/>
      <c r="H56" s="30"/>
      <c r="I56" s="30"/>
      <c r="J56" s="32"/>
      <c r="K56" s="32"/>
      <c r="L56" s="30"/>
      <c r="M56" s="1"/>
      <c r="N56" s="1"/>
      <c r="O56" s="30"/>
      <c r="P56" s="1"/>
      <c r="Q56" s="1"/>
    </row>
    <row r="57" spans="1:17" ht="18.75" customHeight="1" x14ac:dyDescent="0.3">
      <c r="A57" s="19"/>
      <c r="B57" s="19"/>
      <c r="C57" s="19"/>
      <c r="D57" s="19"/>
      <c r="H57" s="30"/>
      <c r="I57" s="30"/>
      <c r="J57" s="33"/>
      <c r="K57" s="34"/>
      <c r="L57" s="30"/>
      <c r="M57" s="1"/>
      <c r="N57" s="1"/>
      <c r="O57" s="30"/>
      <c r="P57" s="1"/>
      <c r="Q57" s="1"/>
    </row>
    <row r="58" spans="1:17" ht="18.75" customHeight="1" x14ac:dyDescent="0.3">
      <c r="A58" s="19"/>
      <c r="B58" s="19"/>
      <c r="C58" s="19"/>
      <c r="D58" s="19"/>
      <c r="H58" s="30"/>
      <c r="I58" s="30"/>
      <c r="J58" s="30"/>
      <c r="K58" s="30"/>
      <c r="L58" s="30"/>
      <c r="M58" s="12"/>
      <c r="N58" s="1"/>
      <c r="O58" s="30"/>
      <c r="P58" s="12"/>
      <c r="Q58" s="1"/>
    </row>
    <row r="59" spans="1:17" ht="18.75" customHeight="1" x14ac:dyDescent="0.3">
      <c r="H59" s="30"/>
      <c r="I59" s="30"/>
      <c r="J59" s="30"/>
      <c r="K59" s="30"/>
      <c r="L59" s="30"/>
      <c r="N59" s="1"/>
      <c r="O59" s="30"/>
      <c r="Q59" s="1"/>
    </row>
    <row r="60" spans="1:17" ht="18.75" customHeight="1" x14ac:dyDescent="0.3">
      <c r="H60" s="30"/>
      <c r="I60" s="30"/>
      <c r="J60" s="30"/>
      <c r="K60" s="30"/>
      <c r="L60" s="30"/>
      <c r="N60" s="1"/>
      <c r="O60" s="30"/>
      <c r="Q60" s="1"/>
    </row>
    <row r="61" spans="1:17" ht="18.75" customHeight="1" x14ac:dyDescent="0.3">
      <c r="D61" s="12"/>
      <c r="H61" s="35"/>
      <c r="I61" s="30"/>
      <c r="J61" s="30"/>
      <c r="K61" s="30"/>
      <c r="L61" s="30"/>
      <c r="N61" s="1"/>
      <c r="O61" s="30"/>
      <c r="Q61" s="1"/>
    </row>
    <row r="62" spans="1:17" ht="18.75" customHeight="1" x14ac:dyDescent="0.3">
      <c r="A62" s="2" t="s">
        <v>56</v>
      </c>
      <c r="C62" s="15"/>
      <c r="D62" s="12"/>
      <c r="H62" s="35"/>
      <c r="I62" s="30"/>
      <c r="J62" s="30"/>
      <c r="K62" s="30"/>
      <c r="L62" s="30"/>
      <c r="M62" s="1"/>
      <c r="N62" s="1"/>
      <c r="O62" s="30"/>
      <c r="P62" s="1"/>
      <c r="Q62" s="1"/>
    </row>
    <row r="63" spans="1:17" ht="18.75" customHeight="1" x14ac:dyDescent="0.3">
      <c r="A63" s="14"/>
      <c r="B63" s="14"/>
      <c r="C63" s="15"/>
      <c r="D63" s="12"/>
      <c r="H63" s="36"/>
      <c r="I63" s="30"/>
      <c r="J63" s="30"/>
      <c r="K63" s="30"/>
      <c r="L63" s="30"/>
      <c r="M63" s="1"/>
      <c r="N63" s="1"/>
      <c r="O63" s="30"/>
      <c r="P63" s="1"/>
      <c r="Q63" s="1"/>
    </row>
    <row r="64" spans="1:17" ht="41.25" customHeight="1" x14ac:dyDescent="0.3">
      <c r="A64" s="3" t="s">
        <v>38</v>
      </c>
      <c r="B64" s="4" t="s">
        <v>39</v>
      </c>
      <c r="C64" s="5" t="s">
        <v>40</v>
      </c>
      <c r="D64" s="12"/>
      <c r="H64" s="36"/>
      <c r="I64" s="30"/>
      <c r="J64" s="30"/>
      <c r="K64" s="30"/>
      <c r="L64" s="30"/>
      <c r="M64" s="1"/>
      <c r="N64" s="1"/>
      <c r="O64" s="30"/>
      <c r="P64" s="1"/>
      <c r="Q64" s="1"/>
    </row>
    <row r="65" spans="1:17" ht="18.75" customHeight="1" x14ac:dyDescent="0.3">
      <c r="A65" s="16" t="s">
        <v>157</v>
      </c>
      <c r="B65" s="17" t="s">
        <v>158</v>
      </c>
      <c r="C65" s="18">
        <v>610.09375</v>
      </c>
      <c r="D65" s="12"/>
      <c r="L65" s="30"/>
      <c r="M65" s="1"/>
      <c r="N65" s="1"/>
      <c r="O65" s="30"/>
      <c r="P65" s="1"/>
      <c r="Q65" s="1"/>
    </row>
    <row r="66" spans="1:17" ht="18.75" customHeight="1" x14ac:dyDescent="0.3">
      <c r="A66" s="16" t="s">
        <v>159</v>
      </c>
      <c r="B66" s="17" t="s">
        <v>160</v>
      </c>
      <c r="C66" s="18">
        <v>913.38541666666674</v>
      </c>
      <c r="D66" s="12"/>
      <c r="L66" s="30"/>
      <c r="M66" s="1"/>
      <c r="N66" s="1"/>
      <c r="O66" s="30"/>
      <c r="P66" s="1"/>
      <c r="Q66" s="1"/>
    </row>
    <row r="67" spans="1:17" ht="18.75" customHeight="1" x14ac:dyDescent="0.3">
      <c r="A67" s="16" t="s">
        <v>161</v>
      </c>
      <c r="B67" s="17" t="s">
        <v>162</v>
      </c>
      <c r="C67" s="18">
        <v>1208.46875</v>
      </c>
      <c r="D67" s="12"/>
      <c r="L67" s="30"/>
      <c r="M67" s="1"/>
      <c r="N67" s="1"/>
      <c r="O67" s="30"/>
      <c r="P67" s="1"/>
      <c r="Q67" s="1"/>
    </row>
    <row r="68" spans="1:17" ht="18.75" customHeight="1" x14ac:dyDescent="0.3">
      <c r="A68" s="9"/>
      <c r="C68" s="20"/>
      <c r="D68" s="12"/>
      <c r="E68" s="19"/>
      <c r="F68" s="19"/>
      <c r="L68" s="30"/>
      <c r="M68" s="1"/>
      <c r="N68" s="1"/>
      <c r="O68" s="30"/>
      <c r="P68" s="1"/>
      <c r="Q68" s="1"/>
    </row>
    <row r="69" spans="1:17" ht="18.75" customHeight="1" x14ac:dyDescent="0.3">
      <c r="A69" s="9"/>
      <c r="B69" s="10"/>
      <c r="C69" s="11"/>
      <c r="D69" s="12"/>
      <c r="L69" s="30"/>
      <c r="M69" s="1"/>
      <c r="N69" s="1"/>
      <c r="O69" s="30"/>
      <c r="P69" s="1"/>
      <c r="Q69" s="1"/>
    </row>
    <row r="70" spans="1:17" ht="18.75" customHeight="1" x14ac:dyDescent="0.3">
      <c r="A70" s="2" t="s">
        <v>67</v>
      </c>
      <c r="B70" s="14"/>
      <c r="C70" s="15"/>
      <c r="D70" s="12"/>
      <c r="L70" s="30"/>
      <c r="M70" s="1"/>
      <c r="N70" s="1"/>
      <c r="O70" s="30"/>
      <c r="P70" s="1"/>
      <c r="Q70" s="1"/>
    </row>
    <row r="71" spans="1:17" ht="18.75" customHeight="1" x14ac:dyDescent="0.3">
      <c r="A71" s="14"/>
      <c r="B71" s="14"/>
      <c r="C71" s="15"/>
      <c r="D71" s="12"/>
      <c r="L71" s="30"/>
      <c r="M71" s="1"/>
      <c r="N71" s="1"/>
      <c r="O71" s="30"/>
      <c r="P71" s="1"/>
      <c r="Q71" s="1"/>
    </row>
    <row r="72" spans="1:17" ht="41.25" customHeight="1" x14ac:dyDescent="0.3">
      <c r="A72" s="3" t="s">
        <v>38</v>
      </c>
      <c r="B72" s="4" t="s">
        <v>39</v>
      </c>
      <c r="C72" s="5" t="s">
        <v>40</v>
      </c>
      <c r="D72" s="12"/>
      <c r="L72" s="30"/>
      <c r="O72" s="30"/>
    </row>
    <row r="73" spans="1:17" ht="18.75" customHeight="1" x14ac:dyDescent="0.3">
      <c r="A73" s="16" t="s">
        <v>163</v>
      </c>
      <c r="B73" s="17" t="s">
        <v>164</v>
      </c>
      <c r="C73" s="18">
        <v>479.0625</v>
      </c>
      <c r="D73" s="12"/>
      <c r="L73" s="30"/>
      <c r="O73" s="30"/>
    </row>
    <row r="74" spans="1:17" ht="18.75" customHeight="1" x14ac:dyDescent="0.3">
      <c r="D74" s="12"/>
      <c r="L74" s="30"/>
      <c r="O74" s="30"/>
    </row>
    <row r="75" spans="1:17" ht="18.75" customHeight="1" x14ac:dyDescent="0.3">
      <c r="D75" s="12"/>
      <c r="L75" s="30"/>
      <c r="O75" s="30"/>
    </row>
    <row r="76" spans="1:17" ht="18.75" customHeight="1" x14ac:dyDescent="0.3">
      <c r="A76" s="9" t="s">
        <v>165</v>
      </c>
      <c r="D76" s="12"/>
      <c r="L76" s="30"/>
      <c r="O76" s="30"/>
    </row>
    <row r="77" spans="1:17" ht="18.75" customHeight="1" x14ac:dyDescent="0.3">
      <c r="A77" s="9" t="s">
        <v>166</v>
      </c>
      <c r="L77" s="30"/>
      <c r="O77" s="30"/>
    </row>
    <row r="78" spans="1:17" ht="18.75" customHeight="1" x14ac:dyDescent="0.3">
      <c r="A78" s="1" t="s">
        <v>167</v>
      </c>
      <c r="L78" s="30"/>
      <c r="O78" s="30"/>
    </row>
    <row r="79" spans="1:17" x14ac:dyDescent="0.3">
      <c r="L79" s="30"/>
      <c r="O79" s="30"/>
    </row>
    <row r="80" spans="1:17" x14ac:dyDescent="0.3">
      <c r="L80" s="30"/>
      <c r="O80" s="30"/>
    </row>
    <row r="81" spans="12:15" x14ac:dyDescent="0.3">
      <c r="L81" s="30"/>
      <c r="O81" s="30"/>
    </row>
    <row r="82" spans="12:15" x14ac:dyDescent="0.3">
      <c r="L82" s="30"/>
      <c r="O82" s="30"/>
    </row>
    <row r="83" spans="12:15" x14ac:dyDescent="0.3">
      <c r="L83" s="30"/>
      <c r="O83" s="30"/>
    </row>
    <row r="84" spans="12:15" x14ac:dyDescent="0.3">
      <c r="L84" s="30"/>
      <c r="O84" s="30"/>
    </row>
    <row r="85" spans="12:15" x14ac:dyDescent="0.3">
      <c r="L85" s="30"/>
      <c r="O85" s="30"/>
    </row>
    <row r="86" spans="12:15" x14ac:dyDescent="0.3">
      <c r="L86" s="30"/>
      <c r="O86" s="30"/>
    </row>
    <row r="87" spans="12:15" x14ac:dyDescent="0.3">
      <c r="L87" s="30"/>
      <c r="O87" s="30"/>
    </row>
    <row r="88" spans="12:15" x14ac:dyDescent="0.3">
      <c r="L88" s="30"/>
      <c r="O88" s="30"/>
    </row>
    <row r="89" spans="12:15" x14ac:dyDescent="0.3">
      <c r="L89" s="30"/>
      <c r="O89" s="30"/>
    </row>
    <row r="90" spans="12:15" x14ac:dyDescent="0.3">
      <c r="L90" s="30"/>
      <c r="O90" s="30"/>
    </row>
    <row r="91" spans="12:15" x14ac:dyDescent="0.3">
      <c r="L91" s="30"/>
      <c r="O91" s="30"/>
    </row>
    <row r="92" spans="12:15" x14ac:dyDescent="0.3">
      <c r="L92" s="30"/>
      <c r="O92" s="30"/>
    </row>
    <row r="93" spans="12:15" x14ac:dyDescent="0.3">
      <c r="L93" s="30"/>
      <c r="O93" s="30"/>
    </row>
    <row r="94" spans="12:15" x14ac:dyDescent="0.3">
      <c r="L94" s="30"/>
      <c r="O94" s="30"/>
    </row>
    <row r="95" spans="12:15" x14ac:dyDescent="0.3">
      <c r="L95" s="30"/>
      <c r="O95" s="30"/>
    </row>
    <row r="96" spans="12:15" x14ac:dyDescent="0.3">
      <c r="L96" s="30"/>
      <c r="O96" s="30"/>
    </row>
    <row r="97" spans="12:15" x14ac:dyDescent="0.3">
      <c r="L97" s="30"/>
      <c r="O97" s="30"/>
    </row>
    <row r="98" spans="12:15" x14ac:dyDescent="0.3">
      <c r="L98" s="30"/>
      <c r="O98" s="30"/>
    </row>
    <row r="99" spans="12:15" x14ac:dyDescent="0.3">
      <c r="L99" s="30"/>
      <c r="O99" s="30"/>
    </row>
    <row r="100" spans="12:15" x14ac:dyDescent="0.3">
      <c r="L100" s="30"/>
      <c r="O100" s="30"/>
    </row>
    <row r="101" spans="12:15" x14ac:dyDescent="0.3">
      <c r="L101" s="30"/>
      <c r="O101" s="30"/>
    </row>
    <row r="102" spans="12:15" x14ac:dyDescent="0.3">
      <c r="L102" s="30"/>
      <c r="O102" s="30"/>
    </row>
    <row r="103" spans="12:15" x14ac:dyDescent="0.3">
      <c r="L103" s="30"/>
      <c r="O103" s="30"/>
    </row>
    <row r="104" spans="12:15" x14ac:dyDescent="0.3">
      <c r="L104" s="30"/>
      <c r="O104" s="30"/>
    </row>
    <row r="105" spans="12:15" x14ac:dyDescent="0.3">
      <c r="L105" s="30"/>
      <c r="O105" s="30"/>
    </row>
    <row r="106" spans="12:15" x14ac:dyDescent="0.3">
      <c r="L106" s="30"/>
      <c r="O106" s="30"/>
    </row>
    <row r="107" spans="12:15" x14ac:dyDescent="0.3">
      <c r="L107" s="30"/>
      <c r="O107" s="30"/>
    </row>
    <row r="108" spans="12:15" x14ac:dyDescent="0.3">
      <c r="L108" s="30"/>
      <c r="O108" s="30"/>
    </row>
    <row r="109" spans="12:15" x14ac:dyDescent="0.3">
      <c r="L109" s="30"/>
      <c r="O109" s="30"/>
    </row>
    <row r="110" spans="12:15" x14ac:dyDescent="0.3">
      <c r="L110" s="30"/>
      <c r="O110" s="30"/>
    </row>
    <row r="111" spans="12:15" x14ac:dyDescent="0.3">
      <c r="L111" s="30"/>
      <c r="O111" s="30"/>
    </row>
    <row r="112" spans="12:15" x14ac:dyDescent="0.3">
      <c r="L112" s="30"/>
      <c r="O112" s="30"/>
    </row>
    <row r="113" spans="12:15" x14ac:dyDescent="0.3">
      <c r="L113" s="30"/>
      <c r="O113" s="30"/>
    </row>
    <row r="114" spans="12:15" x14ac:dyDescent="0.3">
      <c r="L114" s="30"/>
      <c r="O114" s="30"/>
    </row>
    <row r="115" spans="12:15" x14ac:dyDescent="0.3">
      <c r="L115" s="30"/>
      <c r="O115" s="30"/>
    </row>
    <row r="116" spans="12:15" x14ac:dyDescent="0.3">
      <c r="L116" s="30"/>
      <c r="O116" s="30"/>
    </row>
    <row r="117" spans="12:15" x14ac:dyDescent="0.3">
      <c r="L117" s="30"/>
      <c r="O117" s="30"/>
    </row>
    <row r="118" spans="12:15" x14ac:dyDescent="0.3">
      <c r="L118" s="30"/>
      <c r="O118" s="30"/>
    </row>
    <row r="119" spans="12:15" x14ac:dyDescent="0.3">
      <c r="L119" s="30"/>
      <c r="O119" s="30"/>
    </row>
    <row r="120" spans="12:15" x14ac:dyDescent="0.3">
      <c r="L120" s="30"/>
      <c r="O120" s="30"/>
    </row>
    <row r="121" spans="12:15" x14ac:dyDescent="0.3">
      <c r="L121" s="30"/>
      <c r="O121" s="30"/>
    </row>
    <row r="122" spans="12:15" x14ac:dyDescent="0.3">
      <c r="L122" s="30"/>
      <c r="O122" s="30"/>
    </row>
    <row r="123" spans="12:15" x14ac:dyDescent="0.3">
      <c r="L123" s="30"/>
      <c r="O123" s="30"/>
    </row>
    <row r="124" spans="12:15" x14ac:dyDescent="0.3">
      <c r="L124" s="30"/>
      <c r="O124" s="30"/>
    </row>
    <row r="125" spans="12:15" x14ac:dyDescent="0.3">
      <c r="L125" s="30"/>
      <c r="O125" s="30"/>
    </row>
    <row r="126" spans="12:15" x14ac:dyDescent="0.3">
      <c r="L126" s="30"/>
      <c r="O126" s="30"/>
    </row>
    <row r="127" spans="12:15" x14ac:dyDescent="0.3">
      <c r="L127" s="30"/>
      <c r="O127" s="30"/>
    </row>
    <row r="128" spans="12:15" x14ac:dyDescent="0.3">
      <c r="L128" s="30"/>
      <c r="O128" s="30"/>
    </row>
    <row r="129" spans="12:15" x14ac:dyDescent="0.3">
      <c r="L129" s="30"/>
      <c r="O129" s="30"/>
    </row>
    <row r="130" spans="12:15" x14ac:dyDescent="0.3">
      <c r="L130" s="30"/>
      <c r="O130" s="30"/>
    </row>
  </sheetData>
  <mergeCells count="13">
    <mergeCell ref="P1:Q1"/>
    <mergeCell ref="A50:B50"/>
    <mergeCell ref="A21:B21"/>
    <mergeCell ref="A12:B12"/>
    <mergeCell ref="A13:B13"/>
    <mergeCell ref="A20:B20"/>
    <mergeCell ref="M1:N1"/>
    <mergeCell ref="A30:B30"/>
    <mergeCell ref="A31:B31"/>
    <mergeCell ref="A38:B38"/>
    <mergeCell ref="A39:B39"/>
    <mergeCell ref="A5:K5"/>
    <mergeCell ref="A1:K1"/>
  </mergeCells>
  <hyperlinks>
    <hyperlink ref="M1:N1" location="'Options et Consos AM-C'!A1" display="Options AM-C A3" xr:uid="{BC510BF0-7E2B-4051-87A6-E62C17AB56D7}"/>
    <hyperlink ref="P1:Q1" location="'Tarif Top Partners OP'!A1" display="&lt; Retour Sommaire" xr:uid="{E0A290CF-C62E-4275-9491-871A71CBA1B8}"/>
  </hyperlinks>
  <pageMargins left="0.7" right="0.7" top="0.75" bottom="0.75" header="0.3" footer="0.3"/>
  <customProperties>
    <customPr name="_pios_id" r:id="rId1"/>
  </customPropertie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6047B0-3B37-4653-99BE-309757463B08}">
  <sheetPr>
    <tabColor theme="4" tint="0.39997558519241921"/>
  </sheetPr>
  <dimension ref="A1:Q130"/>
  <sheetViews>
    <sheetView showGridLines="0" zoomScale="85" zoomScaleNormal="85" workbookViewId="0">
      <selection sqref="A1:K1"/>
    </sheetView>
  </sheetViews>
  <sheetFormatPr baseColWidth="10" defaultColWidth="11.44140625" defaultRowHeight="15.6" x14ac:dyDescent="0.3"/>
  <cols>
    <col min="1" max="1" width="24.6640625" style="1" customWidth="1"/>
    <col min="2" max="2" width="88.5546875" style="1" bestFit="1" customWidth="1"/>
    <col min="3" max="9" width="21.88671875" style="1" customWidth="1"/>
    <col min="10" max="11" width="23" style="1" customWidth="1"/>
    <col min="12" max="12" width="4.88671875" style="1" customWidth="1"/>
    <col min="13" max="14" width="19.33203125" style="19" customWidth="1"/>
    <col min="15" max="15" width="4.88671875" style="1" customWidth="1"/>
    <col min="16" max="17" width="19.33203125" style="19" customWidth="1"/>
    <col min="18" max="16384" width="11.44140625" style="1"/>
  </cols>
  <sheetData>
    <row r="1" spans="1:17" ht="67.5" customHeight="1" x14ac:dyDescent="0.3">
      <c r="A1" s="82" t="s">
        <v>33</v>
      </c>
      <c r="B1" s="82"/>
      <c r="C1" s="82"/>
      <c r="D1" s="82"/>
      <c r="E1" s="82"/>
      <c r="F1" s="82"/>
      <c r="G1" s="82"/>
      <c r="H1" s="82"/>
      <c r="I1" s="82"/>
      <c r="J1" s="82"/>
      <c r="K1" s="82"/>
      <c r="L1" s="19"/>
      <c r="M1" s="71" t="s">
        <v>134</v>
      </c>
      <c r="N1" s="72"/>
      <c r="O1" s="19"/>
      <c r="P1" s="71" t="s">
        <v>35</v>
      </c>
      <c r="Q1" s="72"/>
    </row>
    <row r="2" spans="1:17" ht="18.75" customHeight="1" x14ac:dyDescent="0.3"/>
    <row r="3" spans="1:17" ht="18.75" customHeight="1" x14ac:dyDescent="0.3"/>
    <row r="4" spans="1:17" ht="18.75" customHeight="1" x14ac:dyDescent="0.3"/>
    <row r="5" spans="1:17" ht="25.8" x14ac:dyDescent="0.3">
      <c r="A5" s="83" t="s">
        <v>168</v>
      </c>
      <c r="B5" s="84"/>
      <c r="C5" s="84"/>
      <c r="D5" s="84"/>
      <c r="E5" s="84"/>
      <c r="F5" s="84"/>
      <c r="G5" s="84"/>
      <c r="H5" s="84"/>
      <c r="I5" s="84"/>
      <c r="J5" s="84"/>
      <c r="K5" s="85"/>
      <c r="L5" s="19"/>
      <c r="O5" s="19"/>
    </row>
    <row r="6" spans="1:17" ht="18.75" customHeight="1" x14ac:dyDescent="0.3"/>
    <row r="7" spans="1:17" ht="18.75" customHeight="1" x14ac:dyDescent="0.3">
      <c r="A7" s="2" t="s">
        <v>136</v>
      </c>
    </row>
    <row r="8" spans="1:17" ht="18.75" customHeight="1" x14ac:dyDescent="0.3"/>
    <row r="9" spans="1:17" ht="41.25" customHeight="1" x14ac:dyDescent="0.3">
      <c r="A9" s="3" t="s">
        <v>38</v>
      </c>
      <c r="B9" s="4" t="s">
        <v>39</v>
      </c>
      <c r="C9" s="5" t="s">
        <v>40</v>
      </c>
      <c r="D9" s="19"/>
      <c r="E9" s="19"/>
      <c r="L9" s="30"/>
      <c r="O9" s="30"/>
    </row>
    <row r="10" spans="1:17" ht="18.75" customHeight="1" x14ac:dyDescent="0.3">
      <c r="A10" s="16" t="s">
        <v>169</v>
      </c>
      <c r="B10" s="17" t="s">
        <v>170</v>
      </c>
      <c r="C10" s="18">
        <v>3976.2821390374329</v>
      </c>
      <c r="D10" s="19"/>
      <c r="E10" s="19"/>
    </row>
    <row r="11" spans="1:17" ht="18.75" customHeight="1" x14ac:dyDescent="0.3">
      <c r="A11" s="16">
        <v>7113367</v>
      </c>
      <c r="B11" s="17" t="s">
        <v>139</v>
      </c>
      <c r="C11" s="18">
        <v>156.25</v>
      </c>
      <c r="D11" s="19"/>
      <c r="E11" s="19"/>
    </row>
    <row r="12" spans="1:17" ht="18.75" customHeight="1" x14ac:dyDescent="0.3">
      <c r="A12" s="73" t="s">
        <v>43</v>
      </c>
      <c r="B12" s="74"/>
      <c r="C12" s="24">
        <v>-150</v>
      </c>
      <c r="D12" s="19"/>
      <c r="E12" s="19"/>
    </row>
    <row r="13" spans="1:17" ht="18.75" customHeight="1" x14ac:dyDescent="0.3">
      <c r="A13" s="75" t="s">
        <v>44</v>
      </c>
      <c r="B13" s="75"/>
      <c r="C13" s="25">
        <f>SUM(C10:C12)</f>
        <v>3982.5321390374329</v>
      </c>
      <c r="D13" s="19"/>
      <c r="E13" s="19"/>
    </row>
    <row r="14" spans="1:17" ht="18.75" customHeight="1" x14ac:dyDescent="0.3">
      <c r="A14" s="14"/>
      <c r="B14" s="14"/>
      <c r="C14" s="15"/>
      <c r="D14" s="19"/>
      <c r="E14" s="19"/>
    </row>
    <row r="15" spans="1:17" ht="18.75" customHeight="1" x14ac:dyDescent="0.3">
      <c r="A15" s="2" t="s">
        <v>140</v>
      </c>
      <c r="D15" s="19"/>
      <c r="E15" s="19"/>
    </row>
    <row r="16" spans="1:17" ht="18.75" customHeight="1" x14ac:dyDescent="0.3">
      <c r="D16" s="19"/>
      <c r="E16" s="19"/>
    </row>
    <row r="17" spans="1:15" ht="41.25" customHeight="1" x14ac:dyDescent="0.3">
      <c r="A17" s="3" t="s">
        <v>38</v>
      </c>
      <c r="B17" s="4" t="s">
        <v>39</v>
      </c>
      <c r="C17" s="5" t="s">
        <v>40</v>
      </c>
      <c r="D17" s="19"/>
      <c r="E17" s="19"/>
    </row>
    <row r="18" spans="1:15" ht="18.75" customHeight="1" x14ac:dyDescent="0.3">
      <c r="A18" s="16" t="s">
        <v>169</v>
      </c>
      <c r="B18" s="17" t="s">
        <v>170</v>
      </c>
      <c r="C18" s="18">
        <v>3976.2821390374329</v>
      </c>
      <c r="D18" s="19"/>
      <c r="E18" s="19"/>
    </row>
    <row r="19" spans="1:15" ht="18.75" customHeight="1" x14ac:dyDescent="0.3">
      <c r="A19" s="16">
        <v>7113367</v>
      </c>
      <c r="B19" s="17" t="s">
        <v>139</v>
      </c>
      <c r="C19" s="18">
        <v>156.25</v>
      </c>
      <c r="D19" s="19"/>
      <c r="E19" s="19"/>
    </row>
    <row r="20" spans="1:15" ht="18.75" customHeight="1" x14ac:dyDescent="0.3">
      <c r="A20" s="73" t="s">
        <v>43</v>
      </c>
      <c r="B20" s="74"/>
      <c r="C20" s="24">
        <v>-300</v>
      </c>
      <c r="D20" s="19"/>
      <c r="E20" s="19"/>
    </row>
    <row r="21" spans="1:15" ht="18.75" customHeight="1" x14ac:dyDescent="0.3">
      <c r="A21" s="75" t="s">
        <v>44</v>
      </c>
      <c r="B21" s="75"/>
      <c r="C21" s="25">
        <f>SUM(C18:C20)</f>
        <v>3832.5321390374329</v>
      </c>
      <c r="D21" s="19"/>
      <c r="E21" s="19"/>
    </row>
    <row r="22" spans="1:15" ht="18.75" customHeight="1" x14ac:dyDescent="0.3">
      <c r="A22" s="14"/>
      <c r="B22" s="14"/>
      <c r="C22" s="15"/>
      <c r="D22" s="19"/>
      <c r="E22" s="19"/>
    </row>
    <row r="23" spans="1:15" ht="18.75" customHeight="1" x14ac:dyDescent="0.3">
      <c r="A23" s="14"/>
      <c r="B23" s="14"/>
      <c r="C23" s="15"/>
      <c r="D23" s="19"/>
      <c r="E23" s="19"/>
    </row>
    <row r="24" spans="1:15" ht="18.75" customHeight="1" x14ac:dyDescent="0.3">
      <c r="A24" s="6"/>
      <c r="B24" s="7"/>
      <c r="C24" s="7"/>
      <c r="D24" s="19"/>
      <c r="E24" s="19"/>
    </row>
    <row r="25" spans="1:15" ht="18.75" customHeight="1" x14ac:dyDescent="0.3">
      <c r="A25" s="2" t="s">
        <v>37</v>
      </c>
      <c r="D25" s="19"/>
      <c r="E25" s="19"/>
    </row>
    <row r="26" spans="1:15" ht="18.75" customHeight="1" x14ac:dyDescent="0.3">
      <c r="D26" s="19"/>
      <c r="E26" s="19"/>
    </row>
    <row r="27" spans="1:15" ht="41.25" customHeight="1" x14ac:dyDescent="0.3">
      <c r="A27" s="3" t="s">
        <v>38</v>
      </c>
      <c r="B27" s="4" t="s">
        <v>39</v>
      </c>
      <c r="C27" s="5" t="s">
        <v>40</v>
      </c>
      <c r="D27" s="19"/>
      <c r="E27" s="19"/>
    </row>
    <row r="28" spans="1:15" ht="18.75" customHeight="1" x14ac:dyDescent="0.3">
      <c r="A28" s="16" t="s">
        <v>169</v>
      </c>
      <c r="B28" s="17" t="s">
        <v>170</v>
      </c>
      <c r="C28" s="18">
        <v>3976.2821390374329</v>
      </c>
      <c r="D28" s="19"/>
      <c r="E28" s="19"/>
    </row>
    <row r="29" spans="1:15" ht="18.75" customHeight="1" x14ac:dyDescent="0.3">
      <c r="A29" s="16" t="s">
        <v>141</v>
      </c>
      <c r="B29" s="17" t="s">
        <v>142</v>
      </c>
      <c r="C29" s="18">
        <v>324.40090909090907</v>
      </c>
      <c r="D29" s="19"/>
      <c r="E29" s="19"/>
      <c r="L29" s="30"/>
      <c r="O29" s="30"/>
    </row>
    <row r="30" spans="1:15" ht="18.75" customHeight="1" x14ac:dyDescent="0.3">
      <c r="A30" s="73" t="s">
        <v>43</v>
      </c>
      <c r="B30" s="74"/>
      <c r="C30" s="24">
        <v>-150</v>
      </c>
      <c r="D30" s="19"/>
      <c r="E30" s="19"/>
      <c r="L30" s="30"/>
      <c r="O30" s="30"/>
    </row>
    <row r="31" spans="1:15" ht="18.75" customHeight="1" x14ac:dyDescent="0.3">
      <c r="A31" s="75" t="s">
        <v>44</v>
      </c>
      <c r="B31" s="75"/>
      <c r="C31" s="25">
        <f>SUM(C28:C30)</f>
        <v>4150.6830481283423</v>
      </c>
      <c r="D31" s="19"/>
      <c r="E31" s="19"/>
      <c r="L31" s="30"/>
      <c r="O31" s="30"/>
    </row>
    <row r="32" spans="1:15" ht="18.75" customHeight="1" x14ac:dyDescent="0.3">
      <c r="A32" s="14"/>
      <c r="B32" s="14"/>
      <c r="C32" s="15"/>
      <c r="D32" s="19"/>
      <c r="E32" s="19"/>
      <c r="L32" s="30"/>
      <c r="O32" s="30"/>
    </row>
    <row r="33" spans="1:17" ht="18.75" customHeight="1" x14ac:dyDescent="0.3">
      <c r="A33" s="2" t="s">
        <v>143</v>
      </c>
      <c r="D33" s="19"/>
      <c r="E33" s="19"/>
      <c r="L33" s="30"/>
      <c r="O33" s="30"/>
    </row>
    <row r="34" spans="1:17" ht="18.75" customHeight="1" x14ac:dyDescent="0.3">
      <c r="D34" s="19"/>
      <c r="E34" s="19"/>
      <c r="L34" s="30"/>
      <c r="O34" s="30"/>
    </row>
    <row r="35" spans="1:17" ht="41.25" customHeight="1" x14ac:dyDescent="0.3">
      <c r="A35" s="3" t="s">
        <v>38</v>
      </c>
      <c r="B35" s="4" t="s">
        <v>39</v>
      </c>
      <c r="C35" s="5" t="s">
        <v>40</v>
      </c>
      <c r="D35" s="19"/>
      <c r="E35" s="19"/>
      <c r="L35" s="30"/>
      <c r="M35" s="1"/>
      <c r="N35" s="1"/>
      <c r="O35" s="30"/>
      <c r="P35" s="1"/>
      <c r="Q35" s="1"/>
    </row>
    <row r="36" spans="1:17" ht="18.75" customHeight="1" x14ac:dyDescent="0.3">
      <c r="A36" s="16" t="s">
        <v>169</v>
      </c>
      <c r="B36" s="17" t="s">
        <v>170</v>
      </c>
      <c r="C36" s="18">
        <v>3976.2821390374329</v>
      </c>
      <c r="D36" s="19"/>
      <c r="E36" s="19"/>
      <c r="L36" s="30"/>
      <c r="M36" s="1"/>
      <c r="N36" s="1"/>
      <c r="O36" s="30"/>
      <c r="P36" s="1"/>
      <c r="Q36" s="1"/>
    </row>
    <row r="37" spans="1:17" ht="18.75" customHeight="1" x14ac:dyDescent="0.3">
      <c r="A37" s="16" t="s">
        <v>141</v>
      </c>
      <c r="B37" s="17" t="s">
        <v>142</v>
      </c>
      <c r="C37" s="18">
        <v>324.40090909090907</v>
      </c>
      <c r="D37" s="19"/>
      <c r="E37" s="19"/>
      <c r="L37" s="30"/>
      <c r="O37" s="30"/>
    </row>
    <row r="38" spans="1:17" ht="18.75" customHeight="1" x14ac:dyDescent="0.3">
      <c r="A38" s="73" t="s">
        <v>43</v>
      </c>
      <c r="B38" s="74"/>
      <c r="C38" s="24">
        <v>-300</v>
      </c>
      <c r="D38" s="19"/>
      <c r="E38" s="19"/>
      <c r="L38" s="30"/>
      <c r="O38" s="30"/>
    </row>
    <row r="39" spans="1:17" ht="18.75" customHeight="1" x14ac:dyDescent="0.3">
      <c r="A39" s="75" t="s">
        <v>44</v>
      </c>
      <c r="B39" s="75"/>
      <c r="C39" s="25">
        <f>SUM(C36:C38)</f>
        <v>4000.6830481283423</v>
      </c>
      <c r="D39" s="19"/>
      <c r="E39" s="19"/>
      <c r="L39" s="30"/>
      <c r="O39" s="30"/>
    </row>
    <row r="40" spans="1:17" ht="18.75" customHeight="1" x14ac:dyDescent="0.3">
      <c r="A40" s="14"/>
      <c r="B40" s="14"/>
      <c r="C40" s="15"/>
      <c r="D40" s="15"/>
      <c r="E40" s="15"/>
      <c r="L40" s="30"/>
      <c r="O40" s="30"/>
    </row>
    <row r="41" spans="1:17" ht="18.75" customHeight="1" x14ac:dyDescent="0.3">
      <c r="A41" s="14"/>
      <c r="B41" s="14"/>
      <c r="C41" s="15"/>
      <c r="D41" s="15"/>
      <c r="E41" s="15"/>
      <c r="L41" s="30"/>
      <c r="O41" s="30"/>
    </row>
    <row r="42" spans="1:17" ht="18.75" customHeight="1" x14ac:dyDescent="0.3">
      <c r="A42" s="14"/>
      <c r="B42" s="14"/>
      <c r="C42" s="15"/>
      <c r="D42" s="15"/>
      <c r="E42" s="15"/>
      <c r="L42" s="30"/>
      <c r="O42" s="30"/>
    </row>
    <row r="43" spans="1:17" ht="18.75" customHeight="1" x14ac:dyDescent="0.3">
      <c r="A43" s="2" t="s">
        <v>144</v>
      </c>
      <c r="L43" s="30"/>
      <c r="O43" s="30"/>
    </row>
    <row r="44" spans="1:17" ht="18.75" customHeight="1" x14ac:dyDescent="0.3">
      <c r="A44" s="14"/>
      <c r="B44" s="14"/>
      <c r="C44" s="15"/>
      <c r="D44" s="15"/>
      <c r="E44" s="15"/>
      <c r="L44" s="30"/>
      <c r="O44" s="30"/>
    </row>
    <row r="45" spans="1:17" ht="41.25" customHeight="1" x14ac:dyDescent="0.3">
      <c r="A45" s="3" t="s">
        <v>38</v>
      </c>
      <c r="B45" s="4" t="s">
        <v>39</v>
      </c>
      <c r="C45" s="5" t="s">
        <v>40</v>
      </c>
      <c r="D45" s="8" t="s">
        <v>145</v>
      </c>
      <c r="E45" s="5" t="s">
        <v>146</v>
      </c>
      <c r="G45" s="5" t="s">
        <v>46</v>
      </c>
      <c r="H45" s="5" t="s">
        <v>47</v>
      </c>
      <c r="J45" s="8" t="s">
        <v>147</v>
      </c>
      <c r="K45" s="8" t="s">
        <v>148</v>
      </c>
      <c r="L45" s="30"/>
      <c r="O45" s="30"/>
    </row>
    <row r="46" spans="1:17" ht="18.75" customHeight="1" x14ac:dyDescent="0.3">
      <c r="A46" s="16" t="s">
        <v>149</v>
      </c>
      <c r="B46" s="17" t="s">
        <v>150</v>
      </c>
      <c r="C46" s="18">
        <v>146.71204188481676</v>
      </c>
      <c r="D46" s="24">
        <v>-85</v>
      </c>
      <c r="E46" s="18">
        <f>C46+D46</f>
        <v>61.712041884816756</v>
      </c>
      <c r="G46" s="26">
        <f>C46/50000</f>
        <v>2.9342408376963353E-3</v>
      </c>
      <c r="H46" s="27"/>
      <c r="J46" s="28">
        <f>E46/50000</f>
        <v>1.2342408376963352E-3</v>
      </c>
      <c r="K46" s="29"/>
      <c r="L46" s="30"/>
      <c r="M46" s="1"/>
      <c r="N46" s="1"/>
      <c r="O46" s="30"/>
      <c r="P46" s="1"/>
      <c r="Q46" s="1"/>
    </row>
    <row r="47" spans="1:17" ht="18.75" customHeight="1" x14ac:dyDescent="0.3">
      <c r="A47" s="16" t="s">
        <v>151</v>
      </c>
      <c r="B47" s="17" t="s">
        <v>152</v>
      </c>
      <c r="C47" s="18">
        <v>146.71204188481676</v>
      </c>
      <c r="D47" s="24">
        <v>-35</v>
      </c>
      <c r="E47" s="18">
        <f>C47+D47</f>
        <v>111.71204188481676</v>
      </c>
      <c r="G47" s="27"/>
      <c r="H47" s="27"/>
      <c r="J47" s="29"/>
      <c r="K47" s="29"/>
      <c r="L47" s="30"/>
      <c r="M47" s="1"/>
      <c r="N47" s="1"/>
      <c r="O47" s="30"/>
      <c r="P47" s="1"/>
      <c r="Q47" s="1"/>
    </row>
    <row r="48" spans="1:17" ht="18.75" customHeight="1" x14ac:dyDescent="0.3">
      <c r="A48" s="16" t="s">
        <v>153</v>
      </c>
      <c r="B48" s="17" t="s">
        <v>154</v>
      </c>
      <c r="C48" s="18">
        <v>146.71204188481676</v>
      </c>
      <c r="D48" s="24">
        <v>-35</v>
      </c>
      <c r="E48" s="18">
        <f>C48+D48</f>
        <v>111.71204188481676</v>
      </c>
      <c r="G48" s="27"/>
      <c r="H48" s="27"/>
      <c r="J48" s="29"/>
      <c r="K48" s="29"/>
      <c r="L48" s="30"/>
      <c r="M48" s="1"/>
      <c r="N48" s="1"/>
      <c r="O48" s="30"/>
      <c r="P48" s="1"/>
      <c r="Q48" s="1"/>
    </row>
    <row r="49" spans="1:17" ht="18.75" customHeight="1" x14ac:dyDescent="0.3">
      <c r="A49" s="16" t="s">
        <v>155</v>
      </c>
      <c r="B49" s="17" t="s">
        <v>156</v>
      </c>
      <c r="C49" s="18">
        <v>146.71204188481676</v>
      </c>
      <c r="D49" s="24">
        <v>-35</v>
      </c>
      <c r="E49" s="18">
        <f>C49+D49</f>
        <v>111.71204188481676</v>
      </c>
      <c r="G49" s="27"/>
      <c r="H49" s="27">
        <f>((C47/30000)*3)+G46</f>
        <v>1.7605445026178008E-2</v>
      </c>
      <c r="J49" s="29"/>
      <c r="K49" s="29">
        <f>((E47/30000)*3)+J46</f>
        <v>1.240544502617801E-2</v>
      </c>
      <c r="L49" s="30"/>
      <c r="M49" s="1"/>
      <c r="N49" s="1"/>
      <c r="O49" s="30"/>
      <c r="P49" s="1"/>
      <c r="Q49" s="1"/>
    </row>
    <row r="50" spans="1:17" ht="18.75" customHeight="1" x14ac:dyDescent="0.3">
      <c r="A50" s="75" t="s">
        <v>44</v>
      </c>
      <c r="B50" s="75"/>
      <c r="C50" s="25">
        <f>SUM(C45:C49)</f>
        <v>586.84816753926702</v>
      </c>
      <c r="D50" s="24">
        <v>-190</v>
      </c>
      <c r="E50" s="25">
        <f>SUM(E45:E49)</f>
        <v>396.84816753926702</v>
      </c>
      <c r="L50" s="30"/>
      <c r="M50" s="1"/>
      <c r="N50" s="1"/>
      <c r="O50" s="30"/>
      <c r="P50" s="1"/>
      <c r="Q50" s="1"/>
    </row>
    <row r="51" spans="1:17" ht="18.75" customHeight="1" x14ac:dyDescent="0.3">
      <c r="A51" s="9"/>
      <c r="B51" s="10"/>
      <c r="C51" s="11"/>
      <c r="D51" s="12"/>
      <c r="L51" s="30"/>
      <c r="M51" s="1"/>
      <c r="N51" s="1"/>
      <c r="O51" s="30"/>
      <c r="P51" s="1"/>
      <c r="Q51" s="1"/>
    </row>
    <row r="52" spans="1:17" ht="18.75" customHeight="1" x14ac:dyDescent="0.3">
      <c r="A52" s="13"/>
      <c r="B52" s="10"/>
      <c r="C52" s="11"/>
      <c r="D52" s="12"/>
      <c r="L52" s="30"/>
      <c r="M52" s="1"/>
      <c r="N52" s="1"/>
      <c r="O52" s="30"/>
      <c r="P52" s="1"/>
      <c r="Q52" s="1"/>
    </row>
    <row r="53" spans="1:17" ht="18.75" customHeight="1" x14ac:dyDescent="0.3">
      <c r="A53" s="9"/>
      <c r="B53" s="10"/>
      <c r="C53" s="11"/>
      <c r="D53" s="12"/>
      <c r="L53" s="30"/>
      <c r="M53" s="1"/>
      <c r="N53" s="1"/>
      <c r="O53" s="30"/>
      <c r="P53" s="1"/>
      <c r="Q53" s="1"/>
    </row>
    <row r="54" spans="1:17" ht="18.75" customHeight="1" x14ac:dyDescent="0.3">
      <c r="A54" s="19"/>
      <c r="B54" s="14"/>
      <c r="C54" s="15"/>
      <c r="D54" s="12"/>
      <c r="H54" s="30"/>
      <c r="I54" s="30"/>
      <c r="J54" s="31"/>
      <c r="K54" s="32"/>
      <c r="L54" s="30"/>
      <c r="M54" s="1"/>
      <c r="N54" s="1"/>
      <c r="O54" s="30"/>
      <c r="P54" s="1"/>
      <c r="Q54" s="1"/>
    </row>
    <row r="55" spans="1:17" ht="18.75" customHeight="1" x14ac:dyDescent="0.3">
      <c r="A55" s="9"/>
      <c r="B55" s="10"/>
      <c r="C55" s="11"/>
      <c r="D55" s="12"/>
      <c r="H55" s="30"/>
      <c r="I55" s="30"/>
      <c r="J55" s="32"/>
      <c r="K55" s="32"/>
      <c r="L55" s="30"/>
      <c r="M55" s="1"/>
      <c r="N55" s="1"/>
      <c r="O55" s="30"/>
      <c r="P55" s="1"/>
      <c r="Q55" s="1"/>
    </row>
    <row r="56" spans="1:17" ht="18.75" customHeight="1" x14ac:dyDescent="0.3">
      <c r="A56" s="9"/>
      <c r="B56" s="10"/>
      <c r="C56" s="11"/>
      <c r="D56" s="12"/>
      <c r="H56" s="30"/>
      <c r="I56" s="30"/>
      <c r="J56" s="32"/>
      <c r="K56" s="32"/>
      <c r="L56" s="30"/>
      <c r="M56" s="1"/>
      <c r="N56" s="1"/>
      <c r="O56" s="30"/>
      <c r="P56" s="1"/>
      <c r="Q56" s="1"/>
    </row>
    <row r="57" spans="1:17" ht="18.75" customHeight="1" x14ac:dyDescent="0.3">
      <c r="A57" s="9"/>
      <c r="B57" s="10"/>
      <c r="C57" s="11"/>
      <c r="D57" s="12"/>
      <c r="H57" s="30"/>
      <c r="I57" s="30"/>
      <c r="J57" s="33"/>
      <c r="K57" s="34"/>
      <c r="L57" s="30"/>
      <c r="M57" s="1"/>
      <c r="N57" s="1"/>
      <c r="O57" s="30"/>
      <c r="P57" s="1"/>
      <c r="Q57" s="1"/>
    </row>
    <row r="58" spans="1:17" ht="18.75" customHeight="1" x14ac:dyDescent="0.3">
      <c r="A58" s="9"/>
      <c r="B58" s="10"/>
      <c r="C58" s="11"/>
      <c r="D58" s="12"/>
      <c r="H58" s="30"/>
      <c r="I58" s="30"/>
      <c r="J58" s="30"/>
      <c r="K58" s="30"/>
      <c r="L58" s="30"/>
      <c r="M58" s="12"/>
      <c r="N58" s="1"/>
      <c r="O58" s="30"/>
      <c r="P58" s="12"/>
      <c r="Q58" s="1"/>
    </row>
    <row r="59" spans="1:17" ht="18.75" customHeight="1" x14ac:dyDescent="0.3">
      <c r="A59" s="9"/>
      <c r="B59" s="10"/>
      <c r="C59" s="11"/>
      <c r="D59" s="12"/>
      <c r="H59" s="30"/>
      <c r="I59" s="30"/>
      <c r="J59" s="30"/>
      <c r="K59" s="30"/>
      <c r="L59" s="30"/>
      <c r="M59" s="12"/>
      <c r="N59" s="1"/>
      <c r="O59" s="30"/>
      <c r="P59" s="12"/>
      <c r="Q59" s="1"/>
    </row>
    <row r="60" spans="1:17" ht="18.75" customHeight="1" x14ac:dyDescent="0.3">
      <c r="H60" s="30"/>
      <c r="I60" s="30"/>
      <c r="J60" s="30"/>
      <c r="K60" s="30"/>
      <c r="L60" s="30"/>
      <c r="N60" s="1"/>
      <c r="O60" s="30"/>
      <c r="Q60" s="1"/>
    </row>
    <row r="61" spans="1:17" ht="18.75" customHeight="1" x14ac:dyDescent="0.3">
      <c r="D61" s="12"/>
      <c r="H61" s="35"/>
      <c r="I61" s="30"/>
      <c r="J61" s="30"/>
      <c r="K61" s="30"/>
      <c r="L61" s="30"/>
      <c r="N61" s="1"/>
      <c r="O61" s="30"/>
      <c r="Q61" s="1"/>
    </row>
    <row r="62" spans="1:17" ht="18.75" customHeight="1" x14ac:dyDescent="0.3">
      <c r="A62" s="2" t="s">
        <v>56</v>
      </c>
      <c r="B62" s="14"/>
      <c r="C62" s="15"/>
      <c r="D62" s="12"/>
      <c r="H62" s="35"/>
      <c r="I62" s="30"/>
      <c r="J62" s="30"/>
      <c r="K62" s="30"/>
      <c r="L62" s="30"/>
      <c r="M62" s="1"/>
      <c r="N62" s="1"/>
      <c r="O62" s="30"/>
      <c r="P62" s="1"/>
      <c r="Q62" s="1"/>
    </row>
    <row r="63" spans="1:17" ht="18.75" customHeight="1" x14ac:dyDescent="0.3">
      <c r="A63" s="14"/>
      <c r="B63" s="14"/>
      <c r="C63" s="15"/>
      <c r="D63" s="12"/>
      <c r="H63" s="36"/>
      <c r="I63" s="30"/>
      <c r="J63" s="30"/>
      <c r="K63" s="30"/>
      <c r="L63" s="30"/>
      <c r="M63" s="1"/>
      <c r="N63" s="1"/>
      <c r="O63" s="30"/>
      <c r="P63" s="1"/>
      <c r="Q63" s="1"/>
    </row>
    <row r="64" spans="1:17" ht="41.25" customHeight="1" x14ac:dyDescent="0.3">
      <c r="A64" s="3" t="s">
        <v>38</v>
      </c>
      <c r="B64" s="4" t="s">
        <v>39</v>
      </c>
      <c r="C64" s="5" t="s">
        <v>40</v>
      </c>
      <c r="D64" s="12"/>
      <c r="H64" s="36"/>
      <c r="I64" s="30"/>
      <c r="J64" s="30"/>
      <c r="K64" s="30"/>
      <c r="L64" s="30"/>
      <c r="M64" s="1"/>
      <c r="N64" s="1"/>
      <c r="O64" s="30"/>
      <c r="P64" s="1"/>
      <c r="Q64" s="1"/>
    </row>
    <row r="65" spans="1:17" ht="18.75" customHeight="1" x14ac:dyDescent="0.3">
      <c r="A65" s="16" t="s">
        <v>157</v>
      </c>
      <c r="B65" s="17" t="s">
        <v>158</v>
      </c>
      <c r="C65" s="18">
        <v>610.09375</v>
      </c>
      <c r="D65" s="12"/>
      <c r="L65" s="30"/>
      <c r="M65" s="1"/>
      <c r="N65" s="1"/>
      <c r="O65" s="30"/>
      <c r="P65" s="1"/>
      <c r="Q65" s="1"/>
    </row>
    <row r="66" spans="1:17" ht="18.75" customHeight="1" x14ac:dyDescent="0.3">
      <c r="A66" s="16" t="s">
        <v>159</v>
      </c>
      <c r="B66" s="17" t="s">
        <v>160</v>
      </c>
      <c r="C66" s="18">
        <v>913.38541666666674</v>
      </c>
      <c r="D66" s="12"/>
      <c r="L66" s="30"/>
      <c r="M66" s="1"/>
      <c r="N66" s="1"/>
      <c r="O66" s="30"/>
      <c r="P66" s="1"/>
      <c r="Q66" s="1"/>
    </row>
    <row r="67" spans="1:17" ht="18.75" customHeight="1" x14ac:dyDescent="0.3">
      <c r="A67" s="16" t="s">
        <v>161</v>
      </c>
      <c r="B67" s="17" t="s">
        <v>162</v>
      </c>
      <c r="C67" s="18">
        <v>1208.46875</v>
      </c>
      <c r="D67" s="12"/>
      <c r="L67" s="30"/>
      <c r="M67" s="1"/>
      <c r="N67" s="1"/>
      <c r="O67" s="30"/>
      <c r="P67" s="1"/>
      <c r="Q67" s="1"/>
    </row>
    <row r="68" spans="1:17" ht="18.75" customHeight="1" x14ac:dyDescent="0.3">
      <c r="A68" s="9"/>
      <c r="C68" s="20"/>
      <c r="D68" s="12"/>
      <c r="E68" s="19"/>
      <c r="F68" s="19"/>
      <c r="L68" s="30"/>
      <c r="M68" s="1"/>
      <c r="N68" s="1"/>
      <c r="O68" s="30"/>
      <c r="P68" s="1"/>
      <c r="Q68" s="1"/>
    </row>
    <row r="69" spans="1:17" ht="18.75" customHeight="1" x14ac:dyDescent="0.3">
      <c r="A69" s="9"/>
      <c r="B69" s="10"/>
      <c r="C69" s="11"/>
      <c r="D69" s="12"/>
      <c r="L69" s="30"/>
      <c r="M69" s="1"/>
      <c r="N69" s="1"/>
      <c r="O69" s="30"/>
      <c r="P69" s="1"/>
      <c r="Q69" s="1"/>
    </row>
    <row r="70" spans="1:17" ht="18.75" customHeight="1" x14ac:dyDescent="0.3">
      <c r="A70" s="2" t="s">
        <v>67</v>
      </c>
      <c r="B70" s="14"/>
      <c r="C70" s="15"/>
      <c r="D70" s="12"/>
      <c r="L70" s="30"/>
      <c r="M70" s="1"/>
      <c r="N70" s="1"/>
      <c r="O70" s="30"/>
      <c r="P70" s="1"/>
      <c r="Q70" s="1"/>
    </row>
    <row r="71" spans="1:17" ht="18.75" customHeight="1" x14ac:dyDescent="0.3">
      <c r="A71" s="14"/>
      <c r="B71" s="14"/>
      <c r="C71" s="15"/>
      <c r="D71" s="12"/>
      <c r="L71" s="30"/>
      <c r="M71" s="1"/>
      <c r="N71" s="1"/>
      <c r="O71" s="30"/>
      <c r="P71" s="1"/>
      <c r="Q71" s="1"/>
    </row>
    <row r="72" spans="1:17" ht="41.25" customHeight="1" x14ac:dyDescent="0.3">
      <c r="A72" s="3" t="s">
        <v>38</v>
      </c>
      <c r="B72" s="4" t="s">
        <v>39</v>
      </c>
      <c r="C72" s="5" t="s">
        <v>40</v>
      </c>
      <c r="D72" s="12"/>
      <c r="L72" s="30"/>
      <c r="O72" s="30"/>
    </row>
    <row r="73" spans="1:17" ht="18.75" customHeight="1" x14ac:dyDescent="0.3">
      <c r="A73" s="16" t="s">
        <v>163</v>
      </c>
      <c r="B73" s="17" t="s">
        <v>164</v>
      </c>
      <c r="C73" s="18">
        <v>479.0625</v>
      </c>
      <c r="D73" s="12"/>
      <c r="L73" s="30"/>
      <c r="O73" s="30"/>
    </row>
    <row r="74" spans="1:17" ht="18.75" customHeight="1" x14ac:dyDescent="0.3">
      <c r="D74" s="12"/>
      <c r="L74" s="30"/>
      <c r="O74" s="30"/>
    </row>
    <row r="75" spans="1:17" ht="18.75" customHeight="1" x14ac:dyDescent="0.3">
      <c r="D75" s="12"/>
      <c r="L75" s="30"/>
      <c r="O75" s="30"/>
    </row>
    <row r="76" spans="1:17" ht="18.75" customHeight="1" x14ac:dyDescent="0.3">
      <c r="A76" s="9" t="s">
        <v>165</v>
      </c>
      <c r="D76" s="12"/>
      <c r="L76" s="30"/>
      <c r="O76" s="30"/>
    </row>
    <row r="77" spans="1:17" ht="18.75" customHeight="1" x14ac:dyDescent="0.3">
      <c r="A77" s="9" t="s">
        <v>166</v>
      </c>
      <c r="L77" s="30"/>
      <c r="O77" s="30"/>
    </row>
    <row r="78" spans="1:17" ht="18.75" customHeight="1" x14ac:dyDescent="0.3">
      <c r="A78" s="1" t="s">
        <v>167</v>
      </c>
      <c r="L78" s="30"/>
      <c r="O78" s="30"/>
    </row>
    <row r="79" spans="1:17" ht="18.75" customHeight="1" x14ac:dyDescent="0.3">
      <c r="L79" s="30"/>
      <c r="O79" s="30"/>
    </row>
    <row r="80" spans="1:17" ht="18.75" customHeight="1" x14ac:dyDescent="0.3">
      <c r="L80" s="30"/>
      <c r="O80" s="30"/>
    </row>
    <row r="81" spans="12:15" ht="18.75" customHeight="1" x14ac:dyDescent="0.3">
      <c r="L81" s="30"/>
      <c r="O81" s="30"/>
    </row>
    <row r="82" spans="12:15" ht="18.75" customHeight="1" x14ac:dyDescent="0.3">
      <c r="L82" s="30"/>
      <c r="O82" s="30"/>
    </row>
    <row r="83" spans="12:15" ht="18.75" customHeight="1" x14ac:dyDescent="0.3">
      <c r="L83" s="30"/>
      <c r="O83" s="30"/>
    </row>
    <row r="84" spans="12:15" ht="18.75" customHeight="1" x14ac:dyDescent="0.3">
      <c r="L84" s="30"/>
      <c r="O84" s="30"/>
    </row>
    <row r="85" spans="12:15" ht="18.75" customHeight="1" x14ac:dyDescent="0.3">
      <c r="L85" s="30"/>
      <c r="O85" s="30"/>
    </row>
    <row r="86" spans="12:15" ht="18.75" customHeight="1" x14ac:dyDescent="0.3">
      <c r="L86" s="30"/>
      <c r="O86" s="30"/>
    </row>
    <row r="87" spans="12:15" ht="18.75" customHeight="1" x14ac:dyDescent="0.3">
      <c r="L87" s="30"/>
      <c r="O87" s="30"/>
    </row>
    <row r="88" spans="12:15" ht="18.75" customHeight="1" x14ac:dyDescent="0.3">
      <c r="L88" s="30"/>
      <c r="O88" s="30"/>
    </row>
    <row r="89" spans="12:15" ht="18.75" customHeight="1" x14ac:dyDescent="0.3">
      <c r="L89" s="30"/>
      <c r="O89" s="30"/>
    </row>
    <row r="90" spans="12:15" ht="18.75" customHeight="1" x14ac:dyDescent="0.3">
      <c r="L90" s="30"/>
      <c r="O90" s="30"/>
    </row>
    <row r="91" spans="12:15" ht="18.75" customHeight="1" x14ac:dyDescent="0.3">
      <c r="L91" s="30"/>
      <c r="O91" s="30"/>
    </row>
    <row r="92" spans="12:15" ht="18.75" customHeight="1" x14ac:dyDescent="0.3">
      <c r="L92" s="30"/>
      <c r="O92" s="30"/>
    </row>
    <row r="93" spans="12:15" ht="18.75" customHeight="1" x14ac:dyDescent="0.3">
      <c r="L93" s="30"/>
      <c r="O93" s="30"/>
    </row>
    <row r="94" spans="12:15" ht="18.75" customHeight="1" x14ac:dyDescent="0.3">
      <c r="L94" s="30"/>
      <c r="O94" s="30"/>
    </row>
    <row r="95" spans="12:15" ht="18.75" customHeight="1" x14ac:dyDescent="0.3">
      <c r="L95" s="30"/>
      <c r="O95" s="30"/>
    </row>
    <row r="96" spans="12:15" ht="18.75" customHeight="1" x14ac:dyDescent="0.3">
      <c r="L96" s="30"/>
      <c r="O96" s="30"/>
    </row>
    <row r="97" spans="12:15" ht="18.75" customHeight="1" x14ac:dyDescent="0.3">
      <c r="L97" s="30"/>
      <c r="O97" s="30"/>
    </row>
    <row r="98" spans="12:15" ht="18.75" customHeight="1" x14ac:dyDescent="0.3">
      <c r="L98" s="30"/>
      <c r="O98" s="30"/>
    </row>
    <row r="99" spans="12:15" ht="18.75" customHeight="1" x14ac:dyDescent="0.3">
      <c r="L99" s="30"/>
      <c r="O99" s="30"/>
    </row>
    <row r="100" spans="12:15" ht="18.75" customHeight="1" x14ac:dyDescent="0.3">
      <c r="L100" s="30"/>
      <c r="O100" s="30"/>
    </row>
    <row r="101" spans="12:15" ht="18.75" customHeight="1" x14ac:dyDescent="0.3">
      <c r="L101" s="30"/>
      <c r="O101" s="30"/>
    </row>
    <row r="102" spans="12:15" ht="18.75" customHeight="1" x14ac:dyDescent="0.3">
      <c r="L102" s="30"/>
      <c r="O102" s="30"/>
    </row>
    <row r="103" spans="12:15" ht="18.75" customHeight="1" x14ac:dyDescent="0.3">
      <c r="L103" s="30"/>
      <c r="O103" s="30"/>
    </row>
    <row r="104" spans="12:15" ht="18.75" customHeight="1" x14ac:dyDescent="0.3">
      <c r="L104" s="30"/>
      <c r="O104" s="30"/>
    </row>
    <row r="105" spans="12:15" ht="18.75" customHeight="1" x14ac:dyDescent="0.3">
      <c r="L105" s="30"/>
      <c r="O105" s="30"/>
    </row>
    <row r="106" spans="12:15" ht="18.75" customHeight="1" x14ac:dyDescent="0.3">
      <c r="L106" s="30"/>
      <c r="O106" s="30"/>
    </row>
    <row r="107" spans="12:15" ht="18.75" customHeight="1" x14ac:dyDescent="0.3">
      <c r="L107" s="30"/>
      <c r="O107" s="30"/>
    </row>
    <row r="108" spans="12:15" ht="18.75" customHeight="1" x14ac:dyDescent="0.3">
      <c r="L108" s="30"/>
      <c r="O108" s="30"/>
    </row>
    <row r="109" spans="12:15" ht="18.75" customHeight="1" x14ac:dyDescent="0.3">
      <c r="L109" s="30"/>
      <c r="O109" s="30"/>
    </row>
    <row r="110" spans="12:15" ht="18.75" customHeight="1" x14ac:dyDescent="0.3">
      <c r="L110" s="30"/>
      <c r="O110" s="30"/>
    </row>
    <row r="111" spans="12:15" x14ac:dyDescent="0.3">
      <c r="L111" s="30"/>
      <c r="O111" s="30"/>
    </row>
    <row r="112" spans="12:15" x14ac:dyDescent="0.3">
      <c r="L112" s="30"/>
      <c r="O112" s="30"/>
    </row>
    <row r="113" spans="12:15" x14ac:dyDescent="0.3">
      <c r="L113" s="30"/>
      <c r="O113" s="30"/>
    </row>
    <row r="114" spans="12:15" x14ac:dyDescent="0.3">
      <c r="L114" s="30"/>
      <c r="O114" s="30"/>
    </row>
    <row r="115" spans="12:15" x14ac:dyDescent="0.3">
      <c r="L115" s="30"/>
      <c r="O115" s="30"/>
    </row>
    <row r="116" spans="12:15" x14ac:dyDescent="0.3">
      <c r="L116" s="30"/>
      <c r="O116" s="30"/>
    </row>
    <row r="117" spans="12:15" x14ac:dyDescent="0.3">
      <c r="L117" s="30"/>
      <c r="O117" s="30"/>
    </row>
    <row r="118" spans="12:15" x14ac:dyDescent="0.3">
      <c r="L118" s="30"/>
      <c r="O118" s="30"/>
    </row>
    <row r="119" spans="12:15" x14ac:dyDescent="0.3">
      <c r="L119" s="30"/>
      <c r="O119" s="30"/>
    </row>
    <row r="120" spans="12:15" x14ac:dyDescent="0.3">
      <c r="L120" s="30"/>
      <c r="O120" s="30"/>
    </row>
    <row r="121" spans="12:15" x14ac:dyDescent="0.3">
      <c r="L121" s="30"/>
      <c r="O121" s="30"/>
    </row>
    <row r="122" spans="12:15" x14ac:dyDescent="0.3">
      <c r="L122" s="30"/>
      <c r="O122" s="30"/>
    </row>
    <row r="123" spans="12:15" x14ac:dyDescent="0.3">
      <c r="L123" s="30"/>
      <c r="O123" s="30"/>
    </row>
    <row r="124" spans="12:15" x14ac:dyDescent="0.3">
      <c r="L124" s="30"/>
      <c r="O124" s="30"/>
    </row>
    <row r="125" spans="12:15" x14ac:dyDescent="0.3">
      <c r="L125" s="30"/>
      <c r="O125" s="30"/>
    </row>
    <row r="126" spans="12:15" x14ac:dyDescent="0.3">
      <c r="L126" s="30"/>
      <c r="O126" s="30"/>
    </row>
    <row r="127" spans="12:15" x14ac:dyDescent="0.3">
      <c r="L127" s="30"/>
      <c r="O127" s="30"/>
    </row>
    <row r="128" spans="12:15" x14ac:dyDescent="0.3">
      <c r="L128" s="30"/>
      <c r="O128" s="30"/>
    </row>
    <row r="129" spans="12:15" x14ac:dyDescent="0.3">
      <c r="L129" s="30"/>
      <c r="O129" s="30"/>
    </row>
    <row r="130" spans="12:15" x14ac:dyDescent="0.3">
      <c r="L130" s="30"/>
      <c r="O130" s="30"/>
    </row>
  </sheetData>
  <mergeCells count="13">
    <mergeCell ref="P1:Q1"/>
    <mergeCell ref="A50:B50"/>
    <mergeCell ref="A21:B21"/>
    <mergeCell ref="A12:B12"/>
    <mergeCell ref="A13:B13"/>
    <mergeCell ref="A20:B20"/>
    <mergeCell ref="M1:N1"/>
    <mergeCell ref="A30:B30"/>
    <mergeCell ref="A31:B31"/>
    <mergeCell ref="A38:B38"/>
    <mergeCell ref="A39:B39"/>
    <mergeCell ref="A1:K1"/>
    <mergeCell ref="A5:K5"/>
  </mergeCells>
  <hyperlinks>
    <hyperlink ref="M1:N1" location="'Options et Consos AM-C'!A1" display="Options AM-C A3" xr:uid="{2C021ABB-9083-490B-ACEB-5352A32CE0D7}"/>
    <hyperlink ref="P1:Q1" location="'Tarif Top Partners OP'!A1" display="&lt; Retour Sommaire" xr:uid="{E46D86AE-97C6-4A05-9BBB-DD03C5F5F8DB}"/>
  </hyperlinks>
  <pageMargins left="0.7" right="0.7" top="0.75" bottom="0.75" header="0.3" footer="0.3"/>
  <customProperties>
    <customPr name="_pios_id" r:id="rId1"/>
  </customPropertie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EA9EF3-7077-49B9-B554-57D6FA214541}">
  <sheetPr>
    <tabColor theme="4" tint="0.39997558519241921"/>
  </sheetPr>
  <dimension ref="A1:Q128"/>
  <sheetViews>
    <sheetView showGridLines="0" topLeftCell="A3" zoomScale="85" zoomScaleNormal="85" workbookViewId="0">
      <selection activeCell="E26" sqref="E26"/>
    </sheetView>
  </sheetViews>
  <sheetFormatPr baseColWidth="10" defaultColWidth="11.44140625" defaultRowHeight="15.6" x14ac:dyDescent="0.3"/>
  <cols>
    <col min="1" max="1" width="24.6640625" style="1" customWidth="1"/>
    <col min="2" max="2" width="88.5546875" style="1" bestFit="1" customWidth="1"/>
    <col min="3" max="9" width="21.88671875" style="1" customWidth="1"/>
    <col min="10" max="11" width="23" style="1" customWidth="1"/>
    <col min="12" max="12" width="4.88671875" style="1" customWidth="1"/>
    <col min="13" max="14" width="19.33203125" style="19" customWidth="1"/>
    <col min="15" max="15" width="4.88671875" style="1" customWidth="1"/>
    <col min="16" max="17" width="19.33203125" style="19" customWidth="1"/>
    <col min="18" max="16384" width="11.44140625" style="1"/>
  </cols>
  <sheetData>
    <row r="1" spans="1:17" ht="67.5" customHeight="1" x14ac:dyDescent="0.3">
      <c r="A1" s="82" t="s">
        <v>33</v>
      </c>
      <c r="B1" s="82"/>
      <c r="C1" s="82"/>
      <c r="D1" s="82"/>
      <c r="E1" s="82"/>
      <c r="F1" s="82"/>
      <c r="G1" s="82"/>
      <c r="H1" s="82"/>
      <c r="I1" s="82"/>
      <c r="J1" s="82"/>
      <c r="K1" s="82"/>
      <c r="L1" s="19"/>
      <c r="M1" s="71" t="s">
        <v>134</v>
      </c>
      <c r="N1" s="72"/>
      <c r="O1" s="19"/>
      <c r="P1" s="71" t="s">
        <v>35</v>
      </c>
      <c r="Q1" s="72"/>
    </row>
    <row r="2" spans="1:17" ht="18.75" customHeight="1" x14ac:dyDescent="0.3"/>
    <row r="3" spans="1:17" ht="18.75" customHeight="1" x14ac:dyDescent="0.3"/>
    <row r="4" spans="1:17" ht="18.75" customHeight="1" x14ac:dyDescent="0.3"/>
    <row r="5" spans="1:17" ht="25.8" x14ac:dyDescent="0.3">
      <c r="A5" s="83" t="s">
        <v>171</v>
      </c>
      <c r="B5" s="84"/>
      <c r="C5" s="84"/>
      <c r="D5" s="84"/>
      <c r="E5" s="84"/>
      <c r="F5" s="84"/>
      <c r="G5" s="84"/>
      <c r="H5" s="84"/>
      <c r="I5" s="84"/>
      <c r="J5" s="84"/>
      <c r="K5" s="85"/>
      <c r="L5" s="19"/>
      <c r="O5" s="19"/>
    </row>
    <row r="6" spans="1:17" ht="18.75" customHeight="1" x14ac:dyDescent="0.3"/>
    <row r="7" spans="1:17" ht="18.75" customHeight="1" x14ac:dyDescent="0.3">
      <c r="A7" s="2" t="s">
        <v>136</v>
      </c>
    </row>
    <row r="8" spans="1:17" ht="18.75" customHeight="1" x14ac:dyDescent="0.3"/>
    <row r="9" spans="1:17" ht="41.25" customHeight="1" x14ac:dyDescent="0.3">
      <c r="A9" s="3" t="s">
        <v>38</v>
      </c>
      <c r="B9" s="4" t="s">
        <v>39</v>
      </c>
      <c r="C9" s="5" t="s">
        <v>40</v>
      </c>
      <c r="D9" s="19"/>
      <c r="E9" s="19"/>
      <c r="L9" s="30"/>
      <c r="O9" s="30"/>
    </row>
    <row r="10" spans="1:17" ht="18.75" customHeight="1" x14ac:dyDescent="0.3">
      <c r="A10" s="16" t="s">
        <v>172</v>
      </c>
      <c r="B10" s="17" t="s">
        <v>173</v>
      </c>
      <c r="C10" s="18">
        <v>2656.0937500000005</v>
      </c>
      <c r="D10" s="19"/>
      <c r="E10" s="19"/>
    </row>
    <row r="11" spans="1:17" ht="18.75" customHeight="1" x14ac:dyDescent="0.3">
      <c r="A11" s="16">
        <v>7113367</v>
      </c>
      <c r="B11" s="17" t="s">
        <v>139</v>
      </c>
      <c r="C11" s="18">
        <v>156.25</v>
      </c>
      <c r="D11" s="19"/>
      <c r="E11" s="19"/>
    </row>
    <row r="12" spans="1:17" ht="18.75" customHeight="1" x14ac:dyDescent="0.3">
      <c r="A12" s="75" t="s">
        <v>44</v>
      </c>
      <c r="B12" s="75"/>
      <c r="C12" s="25">
        <f>SUM(C10:C11)</f>
        <v>2812.3437500000005</v>
      </c>
      <c r="D12" s="19"/>
      <c r="E12" s="19"/>
    </row>
    <row r="13" spans="1:17" ht="18.75" customHeight="1" x14ac:dyDescent="0.3"/>
    <row r="14" spans="1:17" ht="18.75" customHeight="1" x14ac:dyDescent="0.3">
      <c r="A14" s="2" t="s">
        <v>698</v>
      </c>
    </row>
    <row r="15" spans="1:17" ht="18.75" customHeight="1" x14ac:dyDescent="0.3"/>
    <row r="16" spans="1:17" ht="41.25" customHeight="1" x14ac:dyDescent="0.3">
      <c r="A16" s="3" t="s">
        <v>38</v>
      </c>
      <c r="B16" s="4" t="s">
        <v>39</v>
      </c>
      <c r="C16" s="5" t="s">
        <v>40</v>
      </c>
      <c r="D16" s="19"/>
      <c r="E16" s="19"/>
      <c r="L16" s="30"/>
      <c r="O16" s="30"/>
    </row>
    <row r="17" spans="1:15" ht="18.75" customHeight="1" x14ac:dyDescent="0.3">
      <c r="A17" s="16" t="s">
        <v>172</v>
      </c>
      <c r="B17" s="17" t="s">
        <v>173</v>
      </c>
      <c r="C17" s="18">
        <v>2656.0937500000005</v>
      </c>
      <c r="D17" s="19"/>
      <c r="E17" s="19"/>
    </row>
    <row r="18" spans="1:15" ht="18.75" customHeight="1" x14ac:dyDescent="0.3">
      <c r="A18" s="16">
        <v>7113367</v>
      </c>
      <c r="B18" s="17" t="s">
        <v>139</v>
      </c>
      <c r="C18" s="18">
        <v>156.25</v>
      </c>
      <c r="D18" s="19"/>
      <c r="E18" s="19"/>
    </row>
    <row r="19" spans="1:15" ht="18.75" customHeight="1" x14ac:dyDescent="0.3">
      <c r="A19" s="73" t="s">
        <v>43</v>
      </c>
      <c r="B19" s="74"/>
      <c r="C19" s="24">
        <v>-300</v>
      </c>
      <c r="D19" s="19"/>
      <c r="E19" s="19"/>
    </row>
    <row r="20" spans="1:15" ht="18.75" customHeight="1" x14ac:dyDescent="0.3">
      <c r="A20" s="75" t="s">
        <v>44</v>
      </c>
      <c r="B20" s="75"/>
      <c r="C20" s="25">
        <f>SUM(C17:C19)</f>
        <v>2512.3437500000005</v>
      </c>
      <c r="D20" s="19"/>
      <c r="E20" s="19"/>
    </row>
    <row r="21" spans="1:15" ht="18.75" customHeight="1" x14ac:dyDescent="0.3">
      <c r="A21" s="14"/>
      <c r="B21" s="14"/>
      <c r="C21" s="15"/>
      <c r="D21" s="19"/>
      <c r="E21" s="19"/>
    </row>
    <row r="22" spans="1:15" ht="18.75" customHeight="1" x14ac:dyDescent="0.3">
      <c r="A22" s="14"/>
      <c r="B22" s="14"/>
      <c r="C22" s="15"/>
      <c r="D22" s="19"/>
      <c r="E22" s="19"/>
    </row>
    <row r="23" spans="1:15" ht="18.75" customHeight="1" x14ac:dyDescent="0.3">
      <c r="A23" s="6"/>
      <c r="B23" s="7"/>
      <c r="C23" s="7"/>
      <c r="D23" s="19"/>
      <c r="E23" s="19"/>
    </row>
    <row r="24" spans="1:15" ht="18.75" customHeight="1" x14ac:dyDescent="0.3">
      <c r="A24" s="2" t="s">
        <v>37</v>
      </c>
      <c r="D24" s="19"/>
      <c r="E24" s="19"/>
    </row>
    <row r="25" spans="1:15" ht="18.75" customHeight="1" x14ac:dyDescent="0.3">
      <c r="D25" s="19"/>
      <c r="E25" s="19"/>
    </row>
    <row r="26" spans="1:15" ht="41.25" customHeight="1" x14ac:dyDescent="0.3">
      <c r="A26" s="3" t="s">
        <v>38</v>
      </c>
      <c r="B26" s="4" t="s">
        <v>39</v>
      </c>
      <c r="C26" s="5" t="s">
        <v>40</v>
      </c>
      <c r="D26" s="19"/>
      <c r="E26" s="19"/>
    </row>
    <row r="27" spans="1:15" ht="18.75" customHeight="1" x14ac:dyDescent="0.3">
      <c r="A27" s="16" t="s">
        <v>172</v>
      </c>
      <c r="B27" s="17" t="s">
        <v>173</v>
      </c>
      <c r="C27" s="18">
        <v>2656.0937500000005</v>
      </c>
      <c r="D27" s="19"/>
      <c r="E27" s="19"/>
    </row>
    <row r="28" spans="1:15" ht="18.75" customHeight="1" x14ac:dyDescent="0.3">
      <c r="A28" s="16" t="s">
        <v>141</v>
      </c>
      <c r="B28" s="17" t="s">
        <v>142</v>
      </c>
      <c r="C28" s="18">
        <v>324.40090909090907</v>
      </c>
      <c r="D28" s="19"/>
      <c r="E28" s="19"/>
      <c r="L28" s="30"/>
      <c r="O28" s="30"/>
    </row>
    <row r="29" spans="1:15" ht="18.75" customHeight="1" x14ac:dyDescent="0.3">
      <c r="A29" s="75" t="s">
        <v>44</v>
      </c>
      <c r="B29" s="75"/>
      <c r="C29" s="25">
        <f>SUM(C27:C28)</f>
        <v>2980.4946590909094</v>
      </c>
      <c r="D29" s="19"/>
      <c r="E29" s="19"/>
      <c r="L29" s="30"/>
      <c r="O29" s="30"/>
    </row>
    <row r="30" spans="1:15" ht="18.75" customHeight="1" x14ac:dyDescent="0.3">
      <c r="A30" s="6"/>
      <c r="B30" s="7"/>
      <c r="C30" s="7"/>
      <c r="D30" s="19"/>
      <c r="E30" s="19"/>
    </row>
    <row r="31" spans="1:15" ht="18.75" customHeight="1" x14ac:dyDescent="0.3">
      <c r="A31" s="2" t="s">
        <v>699</v>
      </c>
      <c r="D31" s="19"/>
      <c r="E31" s="19"/>
    </row>
    <row r="32" spans="1:15" ht="18.75" customHeight="1" x14ac:dyDescent="0.3">
      <c r="D32" s="19"/>
      <c r="E32" s="19"/>
    </row>
    <row r="33" spans="1:17" ht="41.25" customHeight="1" x14ac:dyDescent="0.3">
      <c r="A33" s="3" t="s">
        <v>38</v>
      </c>
      <c r="B33" s="4" t="s">
        <v>39</v>
      </c>
      <c r="C33" s="5" t="s">
        <v>40</v>
      </c>
      <c r="D33" s="19"/>
      <c r="E33" s="19"/>
    </row>
    <row r="34" spans="1:17" ht="18.75" customHeight="1" x14ac:dyDescent="0.3">
      <c r="A34" s="16" t="s">
        <v>172</v>
      </c>
      <c r="B34" s="17" t="s">
        <v>173</v>
      </c>
      <c r="C34" s="18">
        <v>2656.0937500000005</v>
      </c>
      <c r="D34" s="19"/>
      <c r="E34" s="19"/>
    </row>
    <row r="35" spans="1:17" ht="18.75" customHeight="1" x14ac:dyDescent="0.3">
      <c r="A35" s="16" t="s">
        <v>141</v>
      </c>
      <c r="B35" s="17" t="s">
        <v>142</v>
      </c>
      <c r="C35" s="18">
        <v>324.40090909090907</v>
      </c>
      <c r="D35" s="19"/>
      <c r="E35" s="19"/>
      <c r="L35" s="30"/>
      <c r="O35" s="30"/>
    </row>
    <row r="36" spans="1:17" ht="18.75" customHeight="1" x14ac:dyDescent="0.3">
      <c r="A36" s="73" t="s">
        <v>43</v>
      </c>
      <c r="B36" s="74"/>
      <c r="C36" s="24">
        <v>-300</v>
      </c>
      <c r="D36" s="19"/>
      <c r="E36" s="19"/>
      <c r="L36" s="30"/>
      <c r="O36" s="30"/>
    </row>
    <row r="37" spans="1:17" ht="18.75" customHeight="1" x14ac:dyDescent="0.3">
      <c r="A37" s="75" t="s">
        <v>44</v>
      </c>
      <c r="B37" s="75"/>
      <c r="C37" s="25">
        <f>SUM(C34:C36)</f>
        <v>2680.4946590909094</v>
      </c>
      <c r="D37" s="19"/>
      <c r="E37" s="19"/>
      <c r="L37" s="30"/>
      <c r="O37" s="30"/>
    </row>
    <row r="38" spans="1:17" ht="18.75" customHeight="1" x14ac:dyDescent="0.3">
      <c r="A38" s="14"/>
      <c r="B38" s="14"/>
      <c r="C38" s="15"/>
      <c r="D38" s="15"/>
      <c r="E38" s="15"/>
      <c r="L38" s="30"/>
      <c r="O38" s="30"/>
    </row>
    <row r="39" spans="1:17" ht="18.75" customHeight="1" x14ac:dyDescent="0.3">
      <c r="A39" s="14"/>
      <c r="B39" s="14"/>
      <c r="C39" s="15"/>
      <c r="D39" s="15"/>
      <c r="E39" s="15"/>
      <c r="L39" s="30"/>
      <c r="O39" s="30"/>
    </row>
    <row r="40" spans="1:17" ht="18.75" customHeight="1" x14ac:dyDescent="0.3">
      <c r="A40" s="14"/>
      <c r="B40" s="14"/>
      <c r="C40" s="15"/>
      <c r="D40" s="15"/>
      <c r="E40" s="15"/>
      <c r="L40" s="30"/>
      <c r="O40" s="30"/>
    </row>
    <row r="41" spans="1:17" ht="18.75" customHeight="1" x14ac:dyDescent="0.3">
      <c r="A41" s="2" t="s">
        <v>144</v>
      </c>
      <c r="L41" s="30"/>
      <c r="O41" s="30"/>
    </row>
    <row r="42" spans="1:17" ht="18.75" customHeight="1" x14ac:dyDescent="0.3">
      <c r="A42" s="14"/>
      <c r="B42" s="14"/>
      <c r="C42" s="15"/>
      <c r="D42" s="15"/>
      <c r="E42" s="15"/>
      <c r="L42" s="30"/>
      <c r="O42" s="30"/>
    </row>
    <row r="43" spans="1:17" ht="41.25" customHeight="1" x14ac:dyDescent="0.3">
      <c r="A43" s="3" t="s">
        <v>38</v>
      </c>
      <c r="B43" s="4" t="s">
        <v>39</v>
      </c>
      <c r="C43" s="5" t="s">
        <v>40</v>
      </c>
      <c r="D43" s="8" t="s">
        <v>145</v>
      </c>
      <c r="E43" s="5" t="s">
        <v>146</v>
      </c>
      <c r="G43" s="5" t="s">
        <v>46</v>
      </c>
      <c r="H43" s="5" t="s">
        <v>47</v>
      </c>
      <c r="J43" s="8" t="s">
        <v>147</v>
      </c>
      <c r="K43" s="8" t="s">
        <v>148</v>
      </c>
      <c r="L43" s="30"/>
      <c r="O43" s="30"/>
    </row>
    <row r="44" spans="1:17" ht="18.75" customHeight="1" x14ac:dyDescent="0.3">
      <c r="A44" s="16" t="s">
        <v>174</v>
      </c>
      <c r="B44" s="17" t="s">
        <v>175</v>
      </c>
      <c r="C44" s="18">
        <v>146.71204188481676</v>
      </c>
      <c r="D44" s="24">
        <v>-85</v>
      </c>
      <c r="E44" s="18">
        <f>C44+D44</f>
        <v>61.712041884816756</v>
      </c>
      <c r="G44" s="26">
        <f>C44/50000</f>
        <v>2.9342408376963353E-3</v>
      </c>
      <c r="H44" s="27"/>
      <c r="J44" s="28">
        <f>E44/50000</f>
        <v>1.2342408376963352E-3</v>
      </c>
      <c r="K44" s="29"/>
      <c r="L44" s="30"/>
      <c r="M44" s="1"/>
      <c r="N44" s="1"/>
      <c r="O44" s="30"/>
      <c r="P44" s="1"/>
      <c r="Q44" s="1"/>
    </row>
    <row r="45" spans="1:17" ht="18.75" customHeight="1" x14ac:dyDescent="0.3">
      <c r="A45" s="16" t="s">
        <v>176</v>
      </c>
      <c r="B45" s="17" t="s">
        <v>177</v>
      </c>
      <c r="C45" s="18">
        <v>155.71727748691097</v>
      </c>
      <c r="D45" s="24">
        <v>-35</v>
      </c>
      <c r="E45" s="18">
        <f>C45+D45</f>
        <v>120.71727748691097</v>
      </c>
      <c r="G45" s="27"/>
      <c r="H45" s="27"/>
      <c r="J45" s="29"/>
      <c r="K45" s="29"/>
      <c r="L45" s="30"/>
      <c r="M45" s="1"/>
      <c r="N45" s="1"/>
      <c r="O45" s="30"/>
      <c r="P45" s="1"/>
      <c r="Q45" s="1"/>
    </row>
    <row r="46" spans="1:17" ht="18.75" customHeight="1" x14ac:dyDescent="0.3">
      <c r="A46" s="16" t="s">
        <v>178</v>
      </c>
      <c r="B46" s="17" t="s">
        <v>179</v>
      </c>
      <c r="C46" s="18">
        <v>155.71727748691097</v>
      </c>
      <c r="D46" s="24">
        <v>-35</v>
      </c>
      <c r="E46" s="18">
        <f>C46+D46</f>
        <v>120.71727748691097</v>
      </c>
      <c r="G46" s="27"/>
      <c r="H46" s="27"/>
      <c r="J46" s="29"/>
      <c r="K46" s="29"/>
      <c r="L46" s="30"/>
      <c r="M46" s="1"/>
      <c r="N46" s="1"/>
      <c r="O46" s="30"/>
      <c r="P46" s="1"/>
      <c r="Q46" s="1"/>
    </row>
    <row r="47" spans="1:17" ht="18.75" customHeight="1" x14ac:dyDescent="0.3">
      <c r="A47" s="16" t="s">
        <v>180</v>
      </c>
      <c r="B47" s="17" t="s">
        <v>181</v>
      </c>
      <c r="C47" s="18">
        <v>155.71727748691097</v>
      </c>
      <c r="D47" s="24">
        <v>-35</v>
      </c>
      <c r="E47" s="18">
        <f>C47+D47</f>
        <v>120.71727748691097</v>
      </c>
      <c r="G47" s="27"/>
      <c r="H47" s="27">
        <f>((C45/30000)*3)+G44</f>
        <v>1.8505968586387436E-2</v>
      </c>
      <c r="J47" s="29"/>
      <c r="K47" s="29">
        <f>((E45/30000)*3)+J44</f>
        <v>1.3305968586387431E-2</v>
      </c>
      <c r="L47" s="30"/>
      <c r="M47" s="1"/>
      <c r="N47" s="1"/>
      <c r="O47" s="30"/>
      <c r="P47" s="1"/>
      <c r="Q47" s="1"/>
    </row>
    <row r="48" spans="1:17" ht="18.75" customHeight="1" x14ac:dyDescent="0.3">
      <c r="A48" s="75" t="s">
        <v>44</v>
      </c>
      <c r="B48" s="75"/>
      <c r="C48" s="25">
        <f>SUM(C43:C47)</f>
        <v>613.86387434554968</v>
      </c>
      <c r="D48" s="24">
        <v>-190</v>
      </c>
      <c r="E48" s="25">
        <f>SUM(E43:E47)</f>
        <v>423.86387434554968</v>
      </c>
      <c r="L48" s="30"/>
      <c r="M48" s="1"/>
      <c r="N48" s="1"/>
      <c r="O48" s="30"/>
      <c r="P48" s="1"/>
      <c r="Q48" s="1"/>
    </row>
    <row r="49" spans="1:17" ht="18.75" customHeight="1" x14ac:dyDescent="0.3">
      <c r="A49" s="9"/>
      <c r="B49" s="10"/>
      <c r="C49" s="11"/>
      <c r="D49" s="12"/>
      <c r="L49" s="30"/>
      <c r="M49" s="1"/>
      <c r="N49" s="1"/>
      <c r="O49" s="30"/>
      <c r="P49" s="1"/>
      <c r="Q49" s="1"/>
    </row>
    <row r="50" spans="1:17" ht="18.75" customHeight="1" x14ac:dyDescent="0.3">
      <c r="A50" s="13"/>
      <c r="B50" s="10"/>
      <c r="C50" s="11"/>
      <c r="D50" s="12"/>
      <c r="L50" s="30"/>
      <c r="M50" s="1"/>
      <c r="N50" s="1"/>
      <c r="O50" s="30"/>
      <c r="P50" s="1"/>
      <c r="Q50" s="1"/>
    </row>
    <row r="51" spans="1:17" ht="18.75" customHeight="1" x14ac:dyDescent="0.3">
      <c r="A51" s="9"/>
      <c r="B51" s="10"/>
      <c r="C51" s="11"/>
      <c r="D51" s="12"/>
      <c r="L51" s="30"/>
      <c r="M51" s="1"/>
      <c r="N51" s="1"/>
      <c r="O51" s="30"/>
      <c r="P51" s="1"/>
      <c r="Q51" s="1"/>
    </row>
    <row r="52" spans="1:17" ht="18.75" customHeight="1" x14ac:dyDescent="0.3">
      <c r="A52" s="19"/>
      <c r="B52" s="14"/>
      <c r="C52" s="15"/>
      <c r="D52" s="12"/>
      <c r="H52" s="30"/>
      <c r="I52" s="30"/>
      <c r="J52" s="31"/>
      <c r="K52" s="32"/>
      <c r="L52" s="30"/>
      <c r="M52" s="1"/>
      <c r="N52" s="1"/>
      <c r="O52" s="30"/>
      <c r="P52" s="1"/>
      <c r="Q52" s="1"/>
    </row>
    <row r="53" spans="1:17" ht="18.75" customHeight="1" x14ac:dyDescent="0.3">
      <c r="A53" s="19"/>
      <c r="B53" s="14"/>
      <c r="C53" s="15"/>
      <c r="D53" s="12"/>
      <c r="H53" s="30"/>
      <c r="I53" s="30"/>
      <c r="J53" s="32"/>
      <c r="K53" s="32"/>
      <c r="L53" s="30"/>
      <c r="M53" s="1"/>
      <c r="N53" s="1"/>
      <c r="O53" s="30"/>
      <c r="P53" s="1"/>
      <c r="Q53" s="1"/>
    </row>
    <row r="54" spans="1:17" ht="18.75" customHeight="1" x14ac:dyDescent="0.3">
      <c r="A54" s="19"/>
      <c r="B54" s="14"/>
      <c r="C54" s="15"/>
      <c r="D54" s="12"/>
      <c r="H54" s="30"/>
      <c r="I54" s="30"/>
      <c r="J54" s="32"/>
      <c r="K54" s="32"/>
      <c r="L54" s="30"/>
      <c r="M54" s="1"/>
      <c r="N54" s="1"/>
      <c r="O54" s="30"/>
      <c r="P54" s="1"/>
      <c r="Q54" s="1"/>
    </row>
    <row r="55" spans="1:17" ht="18.75" customHeight="1" x14ac:dyDescent="0.3">
      <c r="A55" s="19"/>
      <c r="B55" s="19"/>
      <c r="C55" s="19"/>
      <c r="D55" s="19"/>
      <c r="H55" s="30"/>
      <c r="I55" s="30"/>
      <c r="J55" s="33"/>
      <c r="K55" s="34"/>
      <c r="L55" s="30"/>
      <c r="M55" s="1"/>
      <c r="N55" s="1"/>
      <c r="O55" s="30"/>
      <c r="P55" s="1"/>
      <c r="Q55" s="1"/>
    </row>
    <row r="56" spans="1:17" ht="18.75" customHeight="1" x14ac:dyDescent="0.3">
      <c r="A56" s="19"/>
      <c r="B56" s="19"/>
      <c r="C56" s="19"/>
      <c r="D56" s="19"/>
      <c r="H56" s="30"/>
      <c r="I56" s="30"/>
      <c r="J56" s="30"/>
      <c r="K56" s="30"/>
      <c r="L56" s="30"/>
      <c r="M56" s="12"/>
      <c r="N56" s="1"/>
      <c r="O56" s="30"/>
      <c r="P56" s="12"/>
      <c r="Q56" s="1"/>
    </row>
    <row r="57" spans="1:17" ht="18.75" customHeight="1" x14ac:dyDescent="0.3">
      <c r="H57" s="30"/>
      <c r="I57" s="30"/>
      <c r="J57" s="30"/>
      <c r="K57" s="30"/>
      <c r="L57" s="30"/>
      <c r="N57" s="1"/>
      <c r="O57" s="30"/>
      <c r="Q57" s="1"/>
    </row>
    <row r="58" spans="1:17" ht="18.75" customHeight="1" x14ac:dyDescent="0.3">
      <c r="H58" s="30"/>
      <c r="I58" s="30"/>
      <c r="J58" s="30"/>
      <c r="K58" s="30"/>
      <c r="L58" s="30"/>
      <c r="N58" s="1"/>
      <c r="O58" s="30"/>
      <c r="Q58" s="1"/>
    </row>
    <row r="59" spans="1:17" ht="18.75" customHeight="1" x14ac:dyDescent="0.3">
      <c r="D59" s="12"/>
      <c r="H59" s="35"/>
      <c r="I59" s="30"/>
      <c r="J59" s="30"/>
      <c r="K59" s="30"/>
      <c r="L59" s="30"/>
      <c r="N59" s="1"/>
      <c r="O59" s="30"/>
      <c r="Q59" s="1"/>
    </row>
    <row r="60" spans="1:17" ht="18.75" customHeight="1" x14ac:dyDescent="0.3">
      <c r="A60" s="2" t="s">
        <v>56</v>
      </c>
      <c r="B60" s="14"/>
      <c r="C60" s="15"/>
      <c r="D60" s="12"/>
      <c r="H60" s="35"/>
      <c r="I60" s="30"/>
      <c r="J60" s="30"/>
      <c r="K60" s="30"/>
      <c r="L60" s="30"/>
      <c r="M60" s="1"/>
      <c r="N60" s="1"/>
      <c r="O60" s="30"/>
      <c r="P60" s="1"/>
      <c r="Q60" s="1"/>
    </row>
    <row r="61" spans="1:17" ht="18.75" customHeight="1" x14ac:dyDescent="0.3">
      <c r="A61" s="14"/>
      <c r="B61" s="14"/>
      <c r="C61" s="15"/>
      <c r="D61" s="12"/>
      <c r="H61" s="36"/>
      <c r="I61" s="30"/>
      <c r="J61" s="30"/>
      <c r="K61" s="30"/>
      <c r="L61" s="30"/>
      <c r="M61" s="1"/>
      <c r="N61" s="1"/>
      <c r="O61" s="30"/>
      <c r="P61" s="1"/>
      <c r="Q61" s="1"/>
    </row>
    <row r="62" spans="1:17" ht="41.25" customHeight="1" x14ac:dyDescent="0.3">
      <c r="A62" s="3" t="s">
        <v>38</v>
      </c>
      <c r="B62" s="4" t="s">
        <v>39</v>
      </c>
      <c r="C62" s="5" t="s">
        <v>40</v>
      </c>
      <c r="D62" s="12"/>
      <c r="H62" s="36"/>
      <c r="I62" s="30"/>
      <c r="J62" s="30"/>
      <c r="K62" s="30"/>
      <c r="L62" s="30"/>
      <c r="M62" s="1"/>
      <c r="N62" s="1"/>
      <c r="O62" s="30"/>
      <c r="P62" s="1"/>
      <c r="Q62" s="1"/>
    </row>
    <row r="63" spans="1:17" ht="18.75" customHeight="1" x14ac:dyDescent="0.3">
      <c r="A63" s="16" t="s">
        <v>157</v>
      </c>
      <c r="B63" s="17" t="s">
        <v>158</v>
      </c>
      <c r="C63" s="18">
        <v>610.09375</v>
      </c>
      <c r="D63" s="12"/>
      <c r="L63" s="30"/>
      <c r="M63" s="1"/>
      <c r="N63" s="1"/>
      <c r="O63" s="30"/>
      <c r="P63" s="1"/>
      <c r="Q63" s="1"/>
    </row>
    <row r="64" spans="1:17" ht="18.75" customHeight="1" x14ac:dyDescent="0.3">
      <c r="A64" s="16" t="s">
        <v>159</v>
      </c>
      <c r="B64" s="17" t="s">
        <v>160</v>
      </c>
      <c r="C64" s="18">
        <v>913.38541666666674</v>
      </c>
      <c r="D64" s="12"/>
      <c r="L64" s="30"/>
      <c r="M64" s="1"/>
      <c r="N64" s="1"/>
      <c r="O64" s="30"/>
      <c r="P64" s="1"/>
      <c r="Q64" s="1"/>
    </row>
    <row r="65" spans="1:17" ht="18.75" customHeight="1" x14ac:dyDescent="0.3">
      <c r="A65" s="16" t="s">
        <v>161</v>
      </c>
      <c r="B65" s="17" t="s">
        <v>162</v>
      </c>
      <c r="C65" s="18">
        <v>1208.46875</v>
      </c>
      <c r="D65" s="12"/>
      <c r="L65" s="30"/>
      <c r="M65" s="1"/>
      <c r="N65" s="1"/>
      <c r="O65" s="30"/>
      <c r="P65" s="1"/>
      <c r="Q65" s="1"/>
    </row>
    <row r="66" spans="1:17" ht="18.75" customHeight="1" x14ac:dyDescent="0.3">
      <c r="A66" s="9"/>
      <c r="C66" s="20"/>
      <c r="D66" s="12"/>
      <c r="E66" s="19"/>
      <c r="F66" s="19"/>
      <c r="L66" s="30"/>
      <c r="M66" s="1"/>
      <c r="N66" s="1"/>
      <c r="O66" s="30"/>
      <c r="P66" s="1"/>
      <c r="Q66" s="1"/>
    </row>
    <row r="67" spans="1:17" ht="18.75" customHeight="1" x14ac:dyDescent="0.3">
      <c r="A67" s="9"/>
      <c r="B67" s="10"/>
      <c r="C67" s="11"/>
      <c r="D67" s="12"/>
      <c r="L67" s="30"/>
      <c r="M67" s="1"/>
      <c r="N67" s="1"/>
      <c r="O67" s="30"/>
      <c r="P67" s="1"/>
      <c r="Q67" s="1"/>
    </row>
    <row r="68" spans="1:17" ht="18.75" customHeight="1" x14ac:dyDescent="0.3">
      <c r="A68" s="2" t="s">
        <v>67</v>
      </c>
      <c r="B68" s="14"/>
      <c r="C68" s="15"/>
      <c r="D68" s="12"/>
      <c r="L68" s="30"/>
      <c r="M68" s="1"/>
      <c r="N68" s="1"/>
      <c r="O68" s="30"/>
      <c r="P68" s="1"/>
      <c r="Q68" s="1"/>
    </row>
    <row r="69" spans="1:17" ht="18.75" customHeight="1" x14ac:dyDescent="0.3">
      <c r="A69" s="14"/>
      <c r="B69" s="14"/>
      <c r="C69" s="15"/>
      <c r="D69" s="12"/>
      <c r="L69" s="30"/>
      <c r="M69" s="1"/>
      <c r="N69" s="1"/>
      <c r="O69" s="30"/>
      <c r="P69" s="1"/>
      <c r="Q69" s="1"/>
    </row>
    <row r="70" spans="1:17" ht="41.25" customHeight="1" x14ac:dyDescent="0.3">
      <c r="A70" s="3" t="s">
        <v>38</v>
      </c>
      <c r="B70" s="4" t="s">
        <v>39</v>
      </c>
      <c r="C70" s="5" t="s">
        <v>40</v>
      </c>
      <c r="D70" s="12"/>
      <c r="L70" s="30"/>
      <c r="O70" s="30"/>
    </row>
    <row r="71" spans="1:17" ht="18.75" customHeight="1" x14ac:dyDescent="0.3">
      <c r="A71" s="16" t="s">
        <v>163</v>
      </c>
      <c r="B71" s="17" t="s">
        <v>164</v>
      </c>
      <c r="C71" s="18">
        <v>479.0625</v>
      </c>
      <c r="D71" s="12"/>
      <c r="L71" s="30"/>
      <c r="O71" s="30"/>
    </row>
    <row r="72" spans="1:17" ht="18.75" customHeight="1" x14ac:dyDescent="0.3">
      <c r="D72" s="12"/>
      <c r="L72" s="30"/>
      <c r="O72" s="30"/>
    </row>
    <row r="73" spans="1:17" ht="18.75" customHeight="1" x14ac:dyDescent="0.3">
      <c r="D73" s="12"/>
      <c r="L73" s="30"/>
      <c r="O73" s="30"/>
    </row>
    <row r="74" spans="1:17" ht="18.75" customHeight="1" x14ac:dyDescent="0.3">
      <c r="A74" s="9" t="s">
        <v>165</v>
      </c>
      <c r="D74" s="12"/>
      <c r="L74" s="30"/>
      <c r="O74" s="30"/>
    </row>
    <row r="75" spans="1:17" ht="18.75" customHeight="1" x14ac:dyDescent="0.3">
      <c r="A75" s="9" t="s">
        <v>166</v>
      </c>
      <c r="L75" s="30"/>
      <c r="O75" s="30"/>
    </row>
    <row r="76" spans="1:17" ht="18.75" customHeight="1" x14ac:dyDescent="0.3">
      <c r="A76" s="1" t="s">
        <v>167</v>
      </c>
      <c r="L76" s="30"/>
      <c r="O76" s="30"/>
    </row>
    <row r="77" spans="1:17" ht="18.75" customHeight="1" x14ac:dyDescent="0.3">
      <c r="L77" s="30"/>
      <c r="O77" s="30"/>
    </row>
    <row r="78" spans="1:17" ht="18.75" customHeight="1" x14ac:dyDescent="0.3">
      <c r="L78" s="30"/>
      <c r="O78" s="30"/>
    </row>
    <row r="79" spans="1:17" ht="18.75" customHeight="1" x14ac:dyDescent="0.3">
      <c r="L79" s="30"/>
      <c r="O79" s="30"/>
    </row>
    <row r="80" spans="1:17" ht="18.75" customHeight="1" x14ac:dyDescent="0.3">
      <c r="L80" s="30"/>
      <c r="O80" s="30"/>
    </row>
    <row r="81" spans="12:15" ht="18.75" customHeight="1" x14ac:dyDescent="0.3">
      <c r="L81" s="30"/>
      <c r="O81" s="30"/>
    </row>
    <row r="82" spans="12:15" ht="18.75" customHeight="1" x14ac:dyDescent="0.3">
      <c r="L82" s="30"/>
      <c r="O82" s="30"/>
    </row>
    <row r="83" spans="12:15" ht="18.75" customHeight="1" x14ac:dyDescent="0.3">
      <c r="L83" s="30"/>
      <c r="O83" s="30"/>
    </row>
    <row r="84" spans="12:15" ht="18.75" customHeight="1" x14ac:dyDescent="0.3">
      <c r="L84" s="30"/>
      <c r="O84" s="30"/>
    </row>
    <row r="85" spans="12:15" ht="18.75" customHeight="1" x14ac:dyDescent="0.3">
      <c r="L85" s="30"/>
      <c r="O85" s="30"/>
    </row>
    <row r="86" spans="12:15" ht="18.75" customHeight="1" x14ac:dyDescent="0.3">
      <c r="L86" s="30"/>
      <c r="O86" s="30"/>
    </row>
    <row r="87" spans="12:15" ht="18.75" customHeight="1" x14ac:dyDescent="0.3">
      <c r="L87" s="30"/>
      <c r="O87" s="30"/>
    </row>
    <row r="88" spans="12:15" ht="18.75" customHeight="1" x14ac:dyDescent="0.3">
      <c r="L88" s="30"/>
      <c r="O88" s="30"/>
    </row>
    <row r="89" spans="12:15" ht="18.75" customHeight="1" x14ac:dyDescent="0.3">
      <c r="L89" s="30"/>
      <c r="O89" s="30"/>
    </row>
    <row r="90" spans="12:15" ht="18.75" customHeight="1" x14ac:dyDescent="0.3">
      <c r="L90" s="30"/>
      <c r="O90" s="30"/>
    </row>
    <row r="91" spans="12:15" ht="18.75" customHeight="1" x14ac:dyDescent="0.3">
      <c r="L91" s="30"/>
      <c r="O91" s="30"/>
    </row>
    <row r="92" spans="12:15" ht="18.75" customHeight="1" x14ac:dyDescent="0.3">
      <c r="L92" s="30"/>
      <c r="O92" s="30"/>
    </row>
    <row r="93" spans="12:15" ht="18.75" customHeight="1" x14ac:dyDescent="0.3">
      <c r="L93" s="30"/>
      <c r="O93" s="30"/>
    </row>
    <row r="94" spans="12:15" ht="18.75" customHeight="1" x14ac:dyDescent="0.3">
      <c r="L94" s="30"/>
      <c r="O94" s="30"/>
    </row>
    <row r="95" spans="12:15" ht="18.75" customHeight="1" x14ac:dyDescent="0.3">
      <c r="L95" s="30"/>
      <c r="O95" s="30"/>
    </row>
    <row r="96" spans="12:15" ht="18.75" customHeight="1" x14ac:dyDescent="0.3">
      <c r="L96" s="30"/>
      <c r="O96" s="30"/>
    </row>
    <row r="97" spans="12:15" ht="18.75" customHeight="1" x14ac:dyDescent="0.3">
      <c r="L97" s="30"/>
      <c r="O97" s="30"/>
    </row>
    <row r="98" spans="12:15" ht="18.75" customHeight="1" x14ac:dyDescent="0.3">
      <c r="L98" s="30"/>
      <c r="O98" s="30"/>
    </row>
    <row r="99" spans="12:15" ht="18.75" customHeight="1" x14ac:dyDescent="0.3">
      <c r="L99" s="30"/>
      <c r="O99" s="30"/>
    </row>
    <row r="100" spans="12:15" ht="18.75" customHeight="1" x14ac:dyDescent="0.3">
      <c r="L100" s="30"/>
      <c r="O100" s="30"/>
    </row>
    <row r="101" spans="12:15" ht="18.75" customHeight="1" x14ac:dyDescent="0.3">
      <c r="L101" s="30"/>
      <c r="O101" s="30"/>
    </row>
    <row r="102" spans="12:15" ht="18.75" customHeight="1" x14ac:dyDescent="0.3">
      <c r="L102" s="30"/>
      <c r="O102" s="30"/>
    </row>
    <row r="103" spans="12:15" ht="18.75" customHeight="1" x14ac:dyDescent="0.3">
      <c r="L103" s="30"/>
      <c r="O103" s="30"/>
    </row>
    <row r="104" spans="12:15" ht="18.75" customHeight="1" x14ac:dyDescent="0.3">
      <c r="L104" s="30"/>
      <c r="O104" s="30"/>
    </row>
    <row r="105" spans="12:15" ht="18.75" customHeight="1" x14ac:dyDescent="0.3">
      <c r="L105" s="30"/>
      <c r="O105" s="30"/>
    </row>
    <row r="106" spans="12:15" ht="18.75" customHeight="1" x14ac:dyDescent="0.3">
      <c r="L106" s="30"/>
      <c r="O106" s="30"/>
    </row>
    <row r="107" spans="12:15" ht="18.75" customHeight="1" x14ac:dyDescent="0.3">
      <c r="L107" s="30"/>
      <c r="O107" s="30"/>
    </row>
    <row r="108" spans="12:15" ht="18.75" customHeight="1" x14ac:dyDescent="0.3">
      <c r="L108" s="30"/>
      <c r="O108" s="30"/>
    </row>
    <row r="109" spans="12:15" ht="18.75" customHeight="1" x14ac:dyDescent="0.3">
      <c r="L109" s="30"/>
      <c r="O109" s="30"/>
    </row>
    <row r="110" spans="12:15" ht="18.75" customHeight="1" x14ac:dyDescent="0.3">
      <c r="L110" s="30"/>
      <c r="O110" s="30"/>
    </row>
    <row r="111" spans="12:15" ht="18.75" customHeight="1" x14ac:dyDescent="0.3">
      <c r="L111" s="30"/>
      <c r="O111" s="30"/>
    </row>
    <row r="112" spans="12:15" ht="18.75" customHeight="1" x14ac:dyDescent="0.3">
      <c r="L112" s="30"/>
      <c r="O112" s="30"/>
    </row>
    <row r="113" spans="12:15" ht="18.75" customHeight="1" x14ac:dyDescent="0.3">
      <c r="L113" s="30"/>
      <c r="O113" s="30"/>
    </row>
    <row r="114" spans="12:15" ht="18.75" customHeight="1" x14ac:dyDescent="0.3">
      <c r="L114" s="30"/>
      <c r="O114" s="30"/>
    </row>
    <row r="115" spans="12:15" ht="18.75" customHeight="1" x14ac:dyDescent="0.3">
      <c r="L115" s="30"/>
      <c r="O115" s="30"/>
    </row>
    <row r="116" spans="12:15" ht="18.75" customHeight="1" x14ac:dyDescent="0.3">
      <c r="L116" s="30"/>
      <c r="O116" s="30"/>
    </row>
    <row r="117" spans="12:15" ht="18.75" customHeight="1" x14ac:dyDescent="0.3">
      <c r="L117" s="30"/>
      <c r="O117" s="30"/>
    </row>
    <row r="118" spans="12:15" ht="18.75" customHeight="1" x14ac:dyDescent="0.3">
      <c r="L118" s="30"/>
      <c r="O118" s="30"/>
    </row>
    <row r="119" spans="12:15" ht="18.75" customHeight="1" x14ac:dyDescent="0.3">
      <c r="L119" s="30"/>
      <c r="O119" s="30"/>
    </row>
    <row r="120" spans="12:15" ht="18.75" customHeight="1" x14ac:dyDescent="0.3">
      <c r="L120" s="30"/>
      <c r="O120" s="30"/>
    </row>
    <row r="121" spans="12:15" x14ac:dyDescent="0.3">
      <c r="L121" s="30"/>
      <c r="O121" s="30"/>
    </row>
    <row r="122" spans="12:15" x14ac:dyDescent="0.3">
      <c r="L122" s="30"/>
      <c r="O122" s="30"/>
    </row>
    <row r="123" spans="12:15" x14ac:dyDescent="0.3">
      <c r="L123" s="30"/>
      <c r="O123" s="30"/>
    </row>
    <row r="124" spans="12:15" x14ac:dyDescent="0.3">
      <c r="L124" s="30"/>
      <c r="O124" s="30"/>
    </row>
    <row r="125" spans="12:15" x14ac:dyDescent="0.3">
      <c r="L125" s="30"/>
      <c r="O125" s="30"/>
    </row>
    <row r="126" spans="12:15" x14ac:dyDescent="0.3">
      <c r="L126" s="30"/>
      <c r="O126" s="30"/>
    </row>
    <row r="127" spans="12:15" x14ac:dyDescent="0.3">
      <c r="L127" s="30"/>
      <c r="O127" s="30"/>
    </row>
    <row r="128" spans="12:15" x14ac:dyDescent="0.3">
      <c r="L128" s="30"/>
      <c r="O128" s="30"/>
    </row>
  </sheetData>
  <mergeCells count="11">
    <mergeCell ref="P1:Q1"/>
    <mergeCell ref="A48:B48"/>
    <mergeCell ref="A1:K1"/>
    <mergeCell ref="A5:K5"/>
    <mergeCell ref="A12:B12"/>
    <mergeCell ref="M1:N1"/>
    <mergeCell ref="A29:B29"/>
    <mergeCell ref="A20:B20"/>
    <mergeCell ref="A37:B37"/>
    <mergeCell ref="A19:B19"/>
    <mergeCell ref="A36:B36"/>
  </mergeCells>
  <hyperlinks>
    <hyperlink ref="M1:N1" location="'Options et Consos AM-C'!A1" display="Options AM-C A3" xr:uid="{88CB48AD-E681-4852-8903-A50D4245460E}"/>
    <hyperlink ref="P1:Q1" location="'Tarif Top Partners OP'!A1" display="&lt; Retour Sommaire" xr:uid="{BC16CD66-A5F6-478D-81BE-DCF1C60CABEE}"/>
  </hyperlinks>
  <pageMargins left="0.7" right="0.7" top="0.75" bottom="0.75" header="0.3" footer="0.3"/>
  <customProperties>
    <customPr name="_pios_id" r:id="rId1"/>
  </customPropertie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71BA4-5AFF-4B89-97E4-7D33311A57FF}">
  <sheetPr>
    <tabColor theme="4" tint="0.39997558519241921"/>
  </sheetPr>
  <dimension ref="A1:N128"/>
  <sheetViews>
    <sheetView showGridLines="0" zoomScale="85" zoomScaleNormal="85" workbookViewId="0">
      <selection sqref="A1:C1"/>
    </sheetView>
  </sheetViews>
  <sheetFormatPr baseColWidth="10" defaultColWidth="11.44140625" defaultRowHeight="15.6" x14ac:dyDescent="0.3"/>
  <cols>
    <col min="1" max="1" width="22.6640625" style="1" customWidth="1"/>
    <col min="2" max="2" width="93.6640625" style="1" bestFit="1" customWidth="1"/>
    <col min="3" max="3" width="19.33203125" style="1" customWidth="1"/>
    <col min="4" max="4" width="4.88671875" style="1" customWidth="1"/>
    <col min="5" max="6" width="19.33203125" style="19" customWidth="1"/>
    <col min="7" max="13" width="19.33203125" style="1" customWidth="1"/>
    <col min="14" max="16384" width="11.44140625" style="1"/>
  </cols>
  <sheetData>
    <row r="1" spans="1:14" ht="67.5" customHeight="1" x14ac:dyDescent="0.3">
      <c r="A1" s="82" t="s">
        <v>33</v>
      </c>
      <c r="B1" s="82"/>
      <c r="C1" s="82"/>
      <c r="D1" s="19"/>
      <c r="E1" s="71" t="s">
        <v>35</v>
      </c>
      <c r="F1" s="72"/>
      <c r="G1" s="19"/>
      <c r="H1" s="19"/>
      <c r="I1" s="19"/>
      <c r="J1" s="19"/>
      <c r="K1" s="19"/>
      <c r="L1" s="19"/>
      <c r="M1" s="19"/>
      <c r="N1" s="19"/>
    </row>
    <row r="2" spans="1:14" ht="18.75" customHeight="1" x14ac:dyDescent="0.3">
      <c r="G2" s="19"/>
      <c r="H2" s="19"/>
      <c r="I2" s="19"/>
      <c r="J2" s="19"/>
      <c r="K2" s="19"/>
      <c r="L2" s="19"/>
      <c r="M2" s="19"/>
    </row>
    <row r="3" spans="1:14" ht="18.75" customHeight="1" x14ac:dyDescent="0.3">
      <c r="G3" s="19"/>
      <c r="H3" s="19"/>
      <c r="I3" s="19"/>
      <c r="J3" s="19"/>
      <c r="K3" s="19"/>
      <c r="L3" s="19"/>
      <c r="M3" s="19"/>
    </row>
    <row r="4" spans="1:14" ht="18.75" customHeight="1" x14ac:dyDescent="0.3">
      <c r="G4" s="19"/>
      <c r="H4" s="19"/>
      <c r="I4" s="19"/>
      <c r="J4" s="19"/>
      <c r="K4" s="19"/>
      <c r="L4" s="19"/>
      <c r="M4" s="19"/>
    </row>
    <row r="5" spans="1:14" ht="25.8" x14ac:dyDescent="0.3">
      <c r="A5" s="83" t="s">
        <v>182</v>
      </c>
      <c r="B5" s="84"/>
      <c r="C5" s="85"/>
      <c r="D5" s="19"/>
      <c r="G5" s="19"/>
      <c r="H5" s="19"/>
      <c r="I5" s="19"/>
      <c r="J5" s="19"/>
      <c r="K5" s="19"/>
      <c r="L5" s="19"/>
      <c r="M5" s="19"/>
      <c r="N5" s="19"/>
    </row>
    <row r="6" spans="1:14" ht="18.75" customHeight="1" x14ac:dyDescent="0.3">
      <c r="A6" s="9"/>
      <c r="B6" s="10"/>
      <c r="C6" s="11"/>
      <c r="I6" s="19"/>
    </row>
    <row r="7" spans="1:14" ht="18.75" customHeight="1" x14ac:dyDescent="0.3">
      <c r="A7" s="2" t="s">
        <v>183</v>
      </c>
      <c r="B7" s="14"/>
      <c r="C7" s="15"/>
    </row>
    <row r="8" spans="1:14" ht="18.75" customHeight="1" x14ac:dyDescent="0.3">
      <c r="A8" s="14"/>
      <c r="B8" s="14"/>
      <c r="C8" s="15"/>
    </row>
    <row r="9" spans="1:14" ht="41.25" customHeight="1" x14ac:dyDescent="0.3">
      <c r="A9" s="3" t="s">
        <v>38</v>
      </c>
      <c r="B9" s="4" t="s">
        <v>39</v>
      </c>
      <c r="C9" s="5" t="s">
        <v>40</v>
      </c>
      <c r="D9" s="30"/>
    </row>
    <row r="10" spans="1:14" ht="18.75" customHeight="1" x14ac:dyDescent="0.3">
      <c r="A10" s="16" t="s">
        <v>184</v>
      </c>
      <c r="B10" s="17" t="s">
        <v>185</v>
      </c>
      <c r="C10" s="18">
        <v>736.18</v>
      </c>
      <c r="G10" s="19"/>
    </row>
    <row r="11" spans="1:14" ht="18.75" customHeight="1" x14ac:dyDescent="0.3">
      <c r="A11" s="16" t="s">
        <v>186</v>
      </c>
      <c r="B11" s="17" t="s">
        <v>187</v>
      </c>
      <c r="C11" s="18">
        <v>76.38</v>
      </c>
    </row>
    <row r="12" spans="1:14" ht="18.75" customHeight="1" x14ac:dyDescent="0.3">
      <c r="A12" s="23" t="s">
        <v>188</v>
      </c>
      <c r="B12" s="66" t="s">
        <v>189</v>
      </c>
      <c r="C12" s="67">
        <v>369.8565240641712</v>
      </c>
    </row>
    <row r="13" spans="1:14" ht="18.75" customHeight="1" x14ac:dyDescent="0.3">
      <c r="A13" s="9"/>
      <c r="B13" s="10"/>
      <c r="C13" s="11"/>
    </row>
    <row r="14" spans="1:14" ht="18.75" customHeight="1" x14ac:dyDescent="0.3">
      <c r="A14" s="13"/>
      <c r="B14" s="10"/>
      <c r="C14" s="11"/>
    </row>
    <row r="15" spans="1:14" ht="18.75" customHeight="1" x14ac:dyDescent="0.3">
      <c r="A15" s="2" t="s">
        <v>190</v>
      </c>
      <c r="B15" s="14"/>
      <c r="C15" s="15"/>
    </row>
    <row r="16" spans="1:14" ht="18.75" customHeight="1" x14ac:dyDescent="0.3">
      <c r="A16" s="14"/>
      <c r="B16" s="14"/>
      <c r="C16" s="15"/>
    </row>
    <row r="17" spans="1:4" ht="41.25" customHeight="1" x14ac:dyDescent="0.3">
      <c r="A17" s="3" t="s">
        <v>38</v>
      </c>
      <c r="B17" s="4" t="s">
        <v>39</v>
      </c>
      <c r="C17" s="5" t="s">
        <v>40</v>
      </c>
    </row>
    <row r="18" spans="1:4" ht="18.75" customHeight="1" x14ac:dyDescent="0.3">
      <c r="A18" s="16" t="s">
        <v>191</v>
      </c>
      <c r="B18" s="17" t="s">
        <v>192</v>
      </c>
      <c r="C18" s="18">
        <v>1325.49</v>
      </c>
    </row>
    <row r="19" spans="1:4" ht="18.75" customHeight="1" x14ac:dyDescent="0.3">
      <c r="A19" s="16" t="s">
        <v>193</v>
      </c>
      <c r="B19" s="17" t="s">
        <v>194</v>
      </c>
      <c r="C19" s="18">
        <v>62.64</v>
      </c>
    </row>
    <row r="20" spans="1:4" ht="18.75" customHeight="1" x14ac:dyDescent="0.3">
      <c r="A20" s="16" t="s">
        <v>195</v>
      </c>
      <c r="B20" s="17" t="s">
        <v>196</v>
      </c>
      <c r="C20" s="18">
        <v>35.590000000000003</v>
      </c>
    </row>
    <row r="21" spans="1:4" ht="18.75" customHeight="1" x14ac:dyDescent="0.3">
      <c r="A21" s="21" t="s">
        <v>197</v>
      </c>
      <c r="B21" s="22" t="s">
        <v>198</v>
      </c>
      <c r="C21" s="67">
        <v>369.8565240641712</v>
      </c>
    </row>
    <row r="22" spans="1:4" ht="18.75" customHeight="1" x14ac:dyDescent="0.3"/>
    <row r="23" spans="1:4" ht="18.75" customHeight="1" x14ac:dyDescent="0.3"/>
    <row r="24" spans="1:4" ht="18.75" customHeight="1" x14ac:dyDescent="0.3">
      <c r="A24" s="2" t="s">
        <v>199</v>
      </c>
      <c r="B24" s="14"/>
      <c r="C24" s="15"/>
    </row>
    <row r="25" spans="1:4" ht="18.75" customHeight="1" x14ac:dyDescent="0.3">
      <c r="A25" s="14"/>
      <c r="B25" s="14"/>
      <c r="C25" s="15"/>
    </row>
    <row r="26" spans="1:4" ht="41.25" customHeight="1" x14ac:dyDescent="0.3">
      <c r="A26" s="3" t="s">
        <v>38</v>
      </c>
      <c r="B26" s="4" t="s">
        <v>39</v>
      </c>
      <c r="C26" s="5" t="s">
        <v>40</v>
      </c>
    </row>
    <row r="27" spans="1:4" ht="18.75" customHeight="1" x14ac:dyDescent="0.3">
      <c r="A27" s="16" t="s">
        <v>191</v>
      </c>
      <c r="B27" s="17" t="s">
        <v>192</v>
      </c>
      <c r="C27" s="18">
        <v>1325.49</v>
      </c>
    </row>
    <row r="28" spans="1:4" ht="18.75" customHeight="1" x14ac:dyDescent="0.3">
      <c r="A28" s="16" t="s">
        <v>193</v>
      </c>
      <c r="B28" s="17" t="s">
        <v>194</v>
      </c>
      <c r="C28" s="18">
        <v>62.64</v>
      </c>
    </row>
    <row r="29" spans="1:4" ht="18.75" customHeight="1" x14ac:dyDescent="0.3">
      <c r="A29" s="16" t="s">
        <v>195</v>
      </c>
      <c r="B29" s="17" t="s">
        <v>196</v>
      </c>
      <c r="C29" s="18">
        <v>35.590000000000003</v>
      </c>
    </row>
    <row r="30" spans="1:4" ht="18.75" customHeight="1" x14ac:dyDescent="0.3">
      <c r="A30" s="16" t="s">
        <v>200</v>
      </c>
      <c r="B30" s="17" t="s">
        <v>201</v>
      </c>
      <c r="C30" s="18">
        <v>830.93</v>
      </c>
      <c r="D30" s="30"/>
    </row>
    <row r="31" spans="1:4" ht="18.75" customHeight="1" x14ac:dyDescent="0.3">
      <c r="A31" s="21" t="s">
        <v>197</v>
      </c>
      <c r="B31" s="22" t="s">
        <v>198</v>
      </c>
      <c r="C31" s="67">
        <v>369.8565240641712</v>
      </c>
      <c r="D31" s="30"/>
    </row>
    <row r="32" spans="1:4" ht="18.75" customHeight="1" x14ac:dyDescent="0.3">
      <c r="D32" s="30"/>
    </row>
    <row r="33" spans="1:6" ht="18.75" customHeight="1" x14ac:dyDescent="0.3">
      <c r="D33" s="30"/>
    </row>
    <row r="34" spans="1:6" ht="18.75" customHeight="1" x14ac:dyDescent="0.3">
      <c r="A34" s="2" t="s">
        <v>107</v>
      </c>
      <c r="D34" s="30"/>
    </row>
    <row r="35" spans="1:6" ht="18.75" customHeight="1" x14ac:dyDescent="0.3">
      <c r="D35" s="30"/>
    </row>
    <row r="36" spans="1:6" ht="41.25" customHeight="1" x14ac:dyDescent="0.3">
      <c r="A36" s="3" t="s">
        <v>38</v>
      </c>
      <c r="B36" s="4" t="s">
        <v>39</v>
      </c>
      <c r="C36" s="5" t="s">
        <v>40</v>
      </c>
      <c r="D36" s="30"/>
      <c r="E36" s="1"/>
      <c r="F36" s="1"/>
    </row>
    <row r="37" spans="1:6" ht="18.75" customHeight="1" x14ac:dyDescent="0.3">
      <c r="A37" s="16" t="s">
        <v>141</v>
      </c>
      <c r="B37" s="17" t="s">
        <v>142</v>
      </c>
      <c r="C37" s="18">
        <v>324.40090909090907</v>
      </c>
      <c r="D37" s="30"/>
      <c r="E37" s="1"/>
      <c r="F37" s="1"/>
    </row>
    <row r="38" spans="1:6" ht="18.75" customHeight="1" x14ac:dyDescent="0.3">
      <c r="A38" s="16">
        <v>7113367</v>
      </c>
      <c r="B38" s="17" t="s">
        <v>202</v>
      </c>
      <c r="C38" s="18">
        <v>156.25</v>
      </c>
      <c r="D38" s="30"/>
    </row>
    <row r="39" spans="1:6" ht="18.75" customHeight="1" x14ac:dyDescent="0.3">
      <c r="A39" s="16" t="s">
        <v>203</v>
      </c>
      <c r="B39" s="17" t="s">
        <v>204</v>
      </c>
      <c r="C39" s="18">
        <v>930.19893048128347</v>
      </c>
      <c r="D39" s="30"/>
    </row>
    <row r="40" spans="1:6" ht="18.75" customHeight="1" x14ac:dyDescent="0.3">
      <c r="A40" s="16" t="s">
        <v>205</v>
      </c>
      <c r="B40" s="17" t="s">
        <v>206</v>
      </c>
      <c r="C40" s="18">
        <v>136.71994652406417</v>
      </c>
      <c r="D40" s="30"/>
    </row>
    <row r="41" spans="1:6" ht="18.75" customHeight="1" x14ac:dyDescent="0.3">
      <c r="A41" s="16" t="s">
        <v>207</v>
      </c>
      <c r="B41" s="17" t="s">
        <v>208</v>
      </c>
      <c r="C41" s="18">
        <v>51.125133689839572</v>
      </c>
      <c r="D41" s="30"/>
    </row>
    <row r="42" spans="1:6" ht="18.75" customHeight="1" x14ac:dyDescent="0.3">
      <c r="A42" s="16" t="s">
        <v>209</v>
      </c>
      <c r="B42" s="17" t="s">
        <v>210</v>
      </c>
      <c r="C42" s="18">
        <v>32.186951871657755</v>
      </c>
      <c r="D42" s="30"/>
    </row>
    <row r="43" spans="1:6" ht="18.75" customHeight="1" x14ac:dyDescent="0.3">
      <c r="A43" s="16" t="s">
        <v>112</v>
      </c>
      <c r="B43" s="17" t="s">
        <v>113</v>
      </c>
      <c r="C43" s="18">
        <v>566.67834224598937</v>
      </c>
      <c r="D43" s="30"/>
    </row>
    <row r="44" spans="1:6" ht="18.75" customHeight="1" x14ac:dyDescent="0.3">
      <c r="A44" s="16" t="s">
        <v>114</v>
      </c>
      <c r="B44" s="17" t="s">
        <v>211</v>
      </c>
      <c r="C44" s="18">
        <v>299.26106951871657</v>
      </c>
      <c r="D44" s="30"/>
      <c r="E44" s="1"/>
      <c r="F44" s="1"/>
    </row>
    <row r="45" spans="1:6" ht="18.75" customHeight="1" x14ac:dyDescent="0.3">
      <c r="A45" s="16" t="s">
        <v>212</v>
      </c>
      <c r="B45" s="17" t="s">
        <v>213</v>
      </c>
      <c r="C45" s="18">
        <v>246.15160427807484</v>
      </c>
      <c r="D45" s="30"/>
      <c r="E45" s="1"/>
      <c r="F45" s="1"/>
    </row>
    <row r="46" spans="1:6" ht="18.75" customHeight="1" x14ac:dyDescent="0.3">
      <c r="A46" s="16" t="s">
        <v>214</v>
      </c>
      <c r="B46" s="17" t="s">
        <v>215</v>
      </c>
      <c r="C46" s="18">
        <v>132.87064171122995</v>
      </c>
      <c r="D46" s="30"/>
      <c r="E46" s="1"/>
      <c r="F46" s="1"/>
    </row>
    <row r="47" spans="1:6" ht="18.75" customHeight="1" x14ac:dyDescent="0.3">
      <c r="A47" s="16" t="s">
        <v>216</v>
      </c>
      <c r="B47" s="17" t="s">
        <v>217</v>
      </c>
      <c r="C47" s="18">
        <v>63.769633507853406</v>
      </c>
      <c r="D47" s="30"/>
      <c r="E47" s="1"/>
      <c r="F47" s="1"/>
    </row>
    <row r="48" spans="1:6" ht="18.75" customHeight="1" x14ac:dyDescent="0.3">
      <c r="A48" s="16" t="s">
        <v>218</v>
      </c>
      <c r="B48" s="17" t="s">
        <v>219</v>
      </c>
      <c r="C48" s="18">
        <v>231.94796791443849</v>
      </c>
      <c r="D48" s="30"/>
      <c r="E48" s="1"/>
      <c r="F48" s="1"/>
    </row>
    <row r="49" spans="1:6" ht="18.75" customHeight="1" x14ac:dyDescent="0.3">
      <c r="A49" s="16" t="s">
        <v>220</v>
      </c>
      <c r="B49" s="17" t="s">
        <v>221</v>
      </c>
      <c r="C49" s="18">
        <v>116.54450261780104</v>
      </c>
      <c r="D49" s="30"/>
      <c r="E49" s="1"/>
      <c r="F49" s="1"/>
    </row>
    <row r="50" spans="1:6" ht="18.75" customHeight="1" x14ac:dyDescent="0.3">
      <c r="A50" s="16" t="s">
        <v>222</v>
      </c>
      <c r="B50" s="17" t="s">
        <v>223</v>
      </c>
      <c r="C50" s="18">
        <v>116.54450261780104</v>
      </c>
      <c r="D50" s="30"/>
      <c r="E50" s="1"/>
      <c r="F50" s="1"/>
    </row>
    <row r="51" spans="1:6" ht="18.75" customHeight="1" x14ac:dyDescent="0.3">
      <c r="A51" s="16" t="s">
        <v>224</v>
      </c>
      <c r="B51" s="17" t="s">
        <v>225</v>
      </c>
      <c r="C51" s="18">
        <v>116.54450261780104</v>
      </c>
      <c r="D51" s="30"/>
      <c r="E51" s="1"/>
      <c r="F51" s="1"/>
    </row>
    <row r="52" spans="1:6" ht="18.75" customHeight="1" x14ac:dyDescent="0.3">
      <c r="A52" s="16" t="s">
        <v>116</v>
      </c>
      <c r="B52" s="17" t="s">
        <v>117</v>
      </c>
      <c r="C52" s="18">
        <v>175.91623036649216</v>
      </c>
      <c r="D52" s="30"/>
    </row>
    <row r="53" spans="1:6" ht="18.75" customHeight="1" x14ac:dyDescent="0.3">
      <c r="D53" s="30"/>
      <c r="E53" s="1"/>
      <c r="F53" s="1"/>
    </row>
    <row r="54" spans="1:6" ht="18.75" customHeight="1" x14ac:dyDescent="0.3">
      <c r="D54" s="30"/>
      <c r="E54" s="1"/>
      <c r="F54" s="1"/>
    </row>
    <row r="55" spans="1:6" ht="18.75" customHeight="1" x14ac:dyDescent="0.3">
      <c r="A55" s="2" t="s">
        <v>118</v>
      </c>
      <c r="D55" s="30"/>
      <c r="E55" s="1"/>
      <c r="F55" s="1"/>
    </row>
    <row r="56" spans="1:6" ht="18.75" customHeight="1" x14ac:dyDescent="0.3">
      <c r="D56" s="30"/>
      <c r="E56" s="1"/>
      <c r="F56" s="1"/>
    </row>
    <row r="57" spans="1:6" ht="41.25" customHeight="1" x14ac:dyDescent="0.3">
      <c r="A57" s="3" t="s">
        <v>38</v>
      </c>
      <c r="B57" s="4" t="s">
        <v>39</v>
      </c>
      <c r="C57" s="5" t="s">
        <v>40</v>
      </c>
      <c r="D57" s="30"/>
      <c r="E57" s="12"/>
      <c r="F57" s="1"/>
    </row>
    <row r="58" spans="1:6" ht="18.75" customHeight="1" x14ac:dyDescent="0.3">
      <c r="A58" s="16" t="s">
        <v>226</v>
      </c>
      <c r="B58" s="17" t="s">
        <v>227</v>
      </c>
      <c r="C58" s="18">
        <v>34.984293193717278</v>
      </c>
      <c r="D58" s="30"/>
      <c r="F58" s="1"/>
    </row>
    <row r="59" spans="1:6" ht="18.75" customHeight="1" x14ac:dyDescent="0.3">
      <c r="A59" s="16" t="s">
        <v>228</v>
      </c>
      <c r="B59" s="17" t="s">
        <v>229</v>
      </c>
      <c r="C59" s="18">
        <v>28.098930481283421</v>
      </c>
      <c r="D59" s="30"/>
      <c r="F59" s="1"/>
    </row>
    <row r="60" spans="1:6" ht="18.75" customHeight="1" x14ac:dyDescent="0.3">
      <c r="A60" s="16" t="s">
        <v>129</v>
      </c>
      <c r="B60" s="17" t="s">
        <v>230</v>
      </c>
      <c r="C60" s="18">
        <v>108.09385026737968</v>
      </c>
      <c r="D60" s="30"/>
      <c r="E60" s="1"/>
      <c r="F60" s="1"/>
    </row>
    <row r="61" spans="1:6" ht="18.75" customHeight="1" x14ac:dyDescent="0.3">
      <c r="A61" s="16" t="s">
        <v>231</v>
      </c>
      <c r="B61" s="17" t="s">
        <v>232</v>
      </c>
      <c r="C61" s="18">
        <v>61.29545454545454</v>
      </c>
      <c r="D61" s="30"/>
      <c r="E61" s="1"/>
      <c r="F61" s="1"/>
    </row>
    <row r="62" spans="1:6" ht="18.75" customHeight="1" x14ac:dyDescent="0.3">
      <c r="A62" s="16" t="s">
        <v>233</v>
      </c>
      <c r="B62" s="17" t="s">
        <v>234</v>
      </c>
      <c r="C62" s="18">
        <v>48.270481283422463</v>
      </c>
      <c r="D62" s="30"/>
      <c r="E62" s="1"/>
      <c r="F62" s="1"/>
    </row>
    <row r="63" spans="1:6" ht="18.75" customHeight="1" x14ac:dyDescent="0.3">
      <c r="A63" s="16" t="s">
        <v>235</v>
      </c>
      <c r="B63" s="17" t="s">
        <v>236</v>
      </c>
      <c r="C63" s="18">
        <v>29.12342245989305</v>
      </c>
      <c r="D63" s="30"/>
      <c r="E63" s="1"/>
      <c r="F63" s="1"/>
    </row>
    <row r="64" spans="1:6" ht="18.75" customHeight="1" x14ac:dyDescent="0.3">
      <c r="D64" s="30"/>
      <c r="E64" s="1"/>
      <c r="F64" s="1"/>
    </row>
    <row r="65" spans="1:6" ht="18.75" customHeight="1" x14ac:dyDescent="0.3">
      <c r="A65" s="9"/>
      <c r="D65" s="30"/>
      <c r="E65" s="1"/>
      <c r="F65" s="1"/>
    </row>
    <row r="66" spans="1:6" ht="18.75" customHeight="1" x14ac:dyDescent="0.3">
      <c r="A66" s="9" t="s">
        <v>237</v>
      </c>
      <c r="D66" s="30"/>
      <c r="E66" s="1"/>
      <c r="F66" s="1"/>
    </row>
    <row r="67" spans="1:6" ht="18.75" customHeight="1" x14ac:dyDescent="0.3">
      <c r="D67" s="30"/>
      <c r="E67" s="1"/>
      <c r="F67" s="1"/>
    </row>
    <row r="68" spans="1:6" ht="18.75" customHeight="1" x14ac:dyDescent="0.3">
      <c r="D68" s="30"/>
      <c r="E68" s="1"/>
      <c r="F68" s="1"/>
    </row>
    <row r="69" spans="1:6" ht="18.75" customHeight="1" x14ac:dyDescent="0.3">
      <c r="D69" s="30"/>
      <c r="E69" s="1"/>
      <c r="F69" s="1"/>
    </row>
    <row r="70" spans="1:6" ht="18.75" customHeight="1" x14ac:dyDescent="0.3">
      <c r="D70" s="30"/>
    </row>
    <row r="71" spans="1:6" ht="18.75" customHeight="1" x14ac:dyDescent="0.3">
      <c r="D71" s="30"/>
    </row>
    <row r="72" spans="1:6" ht="18.75" customHeight="1" x14ac:dyDescent="0.3">
      <c r="D72" s="30"/>
    </row>
    <row r="73" spans="1:6" ht="18.75" customHeight="1" x14ac:dyDescent="0.3">
      <c r="D73" s="30"/>
    </row>
    <row r="74" spans="1:6" ht="18.75" customHeight="1" x14ac:dyDescent="0.3">
      <c r="D74" s="30"/>
    </row>
    <row r="75" spans="1:6" ht="18.75" customHeight="1" x14ac:dyDescent="0.3">
      <c r="D75" s="30"/>
    </row>
    <row r="76" spans="1:6" ht="18.75" customHeight="1" x14ac:dyDescent="0.3">
      <c r="D76" s="30"/>
    </row>
    <row r="77" spans="1:6" ht="18.75" customHeight="1" x14ac:dyDescent="0.3">
      <c r="D77" s="30"/>
    </row>
    <row r="78" spans="1:6" ht="18.75" customHeight="1" x14ac:dyDescent="0.3">
      <c r="D78" s="30"/>
    </row>
    <row r="79" spans="1:6" ht="18.75" customHeight="1" x14ac:dyDescent="0.3">
      <c r="D79" s="30"/>
    </row>
    <row r="80" spans="1:6" ht="18.75" customHeight="1" x14ac:dyDescent="0.3">
      <c r="D80" s="30"/>
    </row>
    <row r="81" spans="4:4" ht="18.75" customHeight="1" x14ac:dyDescent="0.3">
      <c r="D81" s="30"/>
    </row>
    <row r="82" spans="4:4" ht="18.75" customHeight="1" x14ac:dyDescent="0.3">
      <c r="D82" s="30"/>
    </row>
    <row r="83" spans="4:4" ht="18.75" customHeight="1" x14ac:dyDescent="0.3">
      <c r="D83" s="30"/>
    </row>
    <row r="84" spans="4:4" ht="18.75" customHeight="1" x14ac:dyDescent="0.3">
      <c r="D84" s="30"/>
    </row>
    <row r="85" spans="4:4" ht="18.75" customHeight="1" x14ac:dyDescent="0.3">
      <c r="D85" s="30"/>
    </row>
    <row r="86" spans="4:4" ht="18.75" customHeight="1" x14ac:dyDescent="0.3">
      <c r="D86" s="30"/>
    </row>
    <row r="87" spans="4:4" ht="18.75" customHeight="1" x14ac:dyDescent="0.3">
      <c r="D87" s="30"/>
    </row>
    <row r="88" spans="4:4" ht="18.75" customHeight="1" x14ac:dyDescent="0.3">
      <c r="D88" s="30"/>
    </row>
    <row r="89" spans="4:4" ht="18.75" customHeight="1" x14ac:dyDescent="0.3">
      <c r="D89" s="30"/>
    </row>
    <row r="90" spans="4:4" ht="18.75" customHeight="1" x14ac:dyDescent="0.3">
      <c r="D90" s="30"/>
    </row>
    <row r="91" spans="4:4" ht="18.75" customHeight="1" x14ac:dyDescent="0.3">
      <c r="D91" s="30"/>
    </row>
    <row r="92" spans="4:4" ht="18.75" customHeight="1" x14ac:dyDescent="0.3">
      <c r="D92" s="30"/>
    </row>
    <row r="93" spans="4:4" ht="18.75" customHeight="1" x14ac:dyDescent="0.3">
      <c r="D93" s="30"/>
    </row>
    <row r="94" spans="4:4" ht="18.75" customHeight="1" x14ac:dyDescent="0.3">
      <c r="D94" s="30"/>
    </row>
    <row r="95" spans="4:4" ht="18.75" customHeight="1" x14ac:dyDescent="0.3">
      <c r="D95" s="30"/>
    </row>
    <row r="96" spans="4:4" ht="18.75" customHeight="1" x14ac:dyDescent="0.3">
      <c r="D96" s="30"/>
    </row>
    <row r="97" spans="4:4" ht="18.75" customHeight="1" x14ac:dyDescent="0.3">
      <c r="D97" s="30"/>
    </row>
    <row r="98" spans="4:4" ht="18.75" customHeight="1" x14ac:dyDescent="0.3">
      <c r="D98" s="30"/>
    </row>
    <row r="99" spans="4:4" ht="18.75" customHeight="1" x14ac:dyDescent="0.3">
      <c r="D99" s="30"/>
    </row>
    <row r="100" spans="4:4" x14ac:dyDescent="0.3">
      <c r="D100" s="30"/>
    </row>
    <row r="101" spans="4:4" x14ac:dyDescent="0.3">
      <c r="D101" s="30"/>
    </row>
    <row r="102" spans="4:4" x14ac:dyDescent="0.3">
      <c r="D102" s="30"/>
    </row>
    <row r="103" spans="4:4" x14ac:dyDescent="0.3">
      <c r="D103" s="30"/>
    </row>
    <row r="104" spans="4:4" x14ac:dyDescent="0.3">
      <c r="D104" s="30"/>
    </row>
    <row r="105" spans="4:4" x14ac:dyDescent="0.3">
      <c r="D105" s="30"/>
    </row>
    <row r="106" spans="4:4" x14ac:dyDescent="0.3">
      <c r="D106" s="30"/>
    </row>
    <row r="107" spans="4:4" x14ac:dyDescent="0.3">
      <c r="D107" s="30"/>
    </row>
    <row r="108" spans="4:4" x14ac:dyDescent="0.3">
      <c r="D108" s="30"/>
    </row>
    <row r="109" spans="4:4" x14ac:dyDescent="0.3">
      <c r="D109" s="30"/>
    </row>
    <row r="110" spans="4:4" x14ac:dyDescent="0.3">
      <c r="D110" s="30"/>
    </row>
    <row r="111" spans="4:4" x14ac:dyDescent="0.3">
      <c r="D111" s="30"/>
    </row>
    <row r="112" spans="4:4" x14ac:dyDescent="0.3">
      <c r="D112" s="30"/>
    </row>
    <row r="113" spans="4:4" x14ac:dyDescent="0.3">
      <c r="D113" s="30"/>
    </row>
    <row r="114" spans="4:4" x14ac:dyDescent="0.3">
      <c r="D114" s="30"/>
    </row>
    <row r="115" spans="4:4" x14ac:dyDescent="0.3">
      <c r="D115" s="30"/>
    </row>
    <row r="116" spans="4:4" x14ac:dyDescent="0.3">
      <c r="D116" s="30"/>
    </row>
    <row r="117" spans="4:4" x14ac:dyDescent="0.3">
      <c r="D117" s="30"/>
    </row>
    <row r="118" spans="4:4" x14ac:dyDescent="0.3">
      <c r="D118" s="30"/>
    </row>
    <row r="119" spans="4:4" x14ac:dyDescent="0.3">
      <c r="D119" s="30"/>
    </row>
    <row r="120" spans="4:4" x14ac:dyDescent="0.3">
      <c r="D120" s="30"/>
    </row>
    <row r="121" spans="4:4" x14ac:dyDescent="0.3">
      <c r="D121" s="30"/>
    </row>
    <row r="122" spans="4:4" x14ac:dyDescent="0.3">
      <c r="D122" s="30"/>
    </row>
    <row r="123" spans="4:4" x14ac:dyDescent="0.3">
      <c r="D123" s="30"/>
    </row>
    <row r="124" spans="4:4" x14ac:dyDescent="0.3">
      <c r="D124" s="30"/>
    </row>
    <row r="125" spans="4:4" x14ac:dyDescent="0.3">
      <c r="D125" s="30"/>
    </row>
    <row r="126" spans="4:4" x14ac:dyDescent="0.3">
      <c r="D126" s="30"/>
    </row>
    <row r="127" spans="4:4" x14ac:dyDescent="0.3">
      <c r="D127" s="30"/>
    </row>
    <row r="128" spans="4:4" x14ac:dyDescent="0.3">
      <c r="D128" s="30"/>
    </row>
  </sheetData>
  <mergeCells count="3">
    <mergeCell ref="A1:C1"/>
    <mergeCell ref="A5:C5"/>
    <mergeCell ref="E1:F1"/>
  </mergeCells>
  <hyperlinks>
    <hyperlink ref="E1:F1" location="'Tarif Top Partners OP'!A1" display="&lt; Retour Sommaire" xr:uid="{0060B130-4EDE-4E89-A12B-0F7A91FEC3D7}"/>
  </hyperlinks>
  <pageMargins left="0.7" right="0.7" top="0.75" bottom="0.75" header="0.3" footer="0.3"/>
  <customProperties>
    <customPr name="_pios_id" r:id="rId1"/>
  </customPropertie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AC6D7289A04AF45A5FF5871344B1BCA" ma:contentTypeVersion="6" ma:contentTypeDescription="Crée un document." ma:contentTypeScope="" ma:versionID="ec32dce615eac19de04b4aceb4b5ca92">
  <xsd:schema xmlns:xsd="http://www.w3.org/2001/XMLSchema" xmlns:xs="http://www.w3.org/2001/XMLSchema" xmlns:p="http://schemas.microsoft.com/office/2006/metadata/properties" xmlns:ns2="f6e0aaec-7b39-4ae5-a30c-8a1ad47cff51" xmlns:ns3="e4ab7ac7-0bec-4403-a444-3383275f12b0" targetNamespace="http://schemas.microsoft.com/office/2006/metadata/properties" ma:root="true" ma:fieldsID="fd5d1f45b3e212072b9955ba42c7462a" ns2:_="" ns3:_="">
    <xsd:import namespace="f6e0aaec-7b39-4ae5-a30c-8a1ad47cff51"/>
    <xsd:import namespace="e4ab7ac7-0bec-4403-a444-3383275f12b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6e0aaec-7b39-4ae5-a30c-8a1ad47cff5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4ab7ac7-0bec-4403-a444-3383275f12b0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Partagé avec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Partagé avec dé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e de contenu"/>
        <xsd:element ref="dc:title" minOccurs="0" maxOccurs="1" ma:index="4" ma:displayName="Titr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2C1DB7B-CE38-4E0D-8115-883E42948B81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f6e0aaec-7b39-4ae5-a30c-8a1ad47cff51"/>
    <ds:schemaRef ds:uri="e4ab7ac7-0bec-4403-a444-3383275f12b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ED68DF08-27E4-4428-9B63-BB0AE4F0E59F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3.xml><?xml version="1.0" encoding="utf-8"?>
<ds:datastoreItem xmlns:ds="http://schemas.openxmlformats.org/officeDocument/2006/customXml" ds:itemID="{CD9430B1-0E8E-4B7A-BC60-B0C9374A28E8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30</vt:i4>
      </vt:variant>
    </vt:vector>
  </HeadingPairs>
  <TitlesOfParts>
    <vt:vector size="30" baseType="lpstr">
      <vt:lpstr>Tarif Top Partners OP</vt:lpstr>
      <vt:lpstr>WF-C21000</vt:lpstr>
      <vt:lpstr>WF-C20750</vt:lpstr>
      <vt:lpstr>WF-M21000</vt:lpstr>
      <vt:lpstr>Options et Consos WF-E</vt:lpstr>
      <vt:lpstr>AM-C6000</vt:lpstr>
      <vt:lpstr>AM-C5000</vt:lpstr>
      <vt:lpstr>AM-C4000</vt:lpstr>
      <vt:lpstr>Options et Consos AM-C</vt:lpstr>
      <vt:lpstr>WF-C879R</vt:lpstr>
      <vt:lpstr>WF-C878R</vt:lpstr>
      <vt:lpstr>Options et Consos RIPS A3</vt:lpstr>
      <vt:lpstr>AM-C550</vt:lpstr>
      <vt:lpstr>AM-C400</vt:lpstr>
      <vt:lpstr>Options et Consos AM-C A4</vt:lpstr>
      <vt:lpstr>EM-C800R</vt:lpstr>
      <vt:lpstr>EP-C800R</vt:lpstr>
      <vt:lpstr>Options et Consos C800</vt:lpstr>
      <vt:lpstr>WF-C579R</vt:lpstr>
      <vt:lpstr>WF-C529R</vt:lpstr>
      <vt:lpstr>Options et Consos RIPS A4</vt:lpstr>
      <vt:lpstr>WF-C5890DWF</vt:lpstr>
      <vt:lpstr>WF-C5390DWF</vt:lpstr>
      <vt:lpstr>Options et Consos WF-C5x90</vt:lpstr>
      <vt:lpstr>WF-M5899</vt:lpstr>
      <vt:lpstr>WF-M5399</vt:lpstr>
      <vt:lpstr>Options et Consos Mono A4</vt:lpstr>
      <vt:lpstr>Anciennes générations</vt:lpstr>
      <vt:lpstr>Logiciels</vt:lpstr>
      <vt:lpstr>Offre démo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Tichadou, Benoit</dc:creator>
  <cp:keywords/>
  <dc:description/>
  <cp:lastModifiedBy>Pouilly, Marine</cp:lastModifiedBy>
  <cp:revision/>
  <dcterms:created xsi:type="dcterms:W3CDTF">2024-03-06T09:52:43Z</dcterms:created>
  <dcterms:modified xsi:type="dcterms:W3CDTF">2024-09-06T07:52:28Z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0x0101007AC6D7289A04AF45A5FF5871344B1BCA</vt:lpwstr>
  </property>
</Properties>
</file>